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kveza\Desktop\"/>
    </mc:Choice>
  </mc:AlternateContent>
  <bookViews>
    <workbookView xWindow="0" yWindow="0" windowWidth="14370" windowHeight="12240"/>
  </bookViews>
  <sheets>
    <sheet name="Registar OS MZ" sheetId="2" r:id="rId1"/>
    <sheet name="Registar UG temeljem OS MZ" sheetId="6" r:id="rId2"/>
    <sheet name="Registar UG" sheetId="3" r:id="rId3"/>
    <sheet name="Registar JEDNOSTAVNA NABAVA" sheetId="4" r:id="rId4"/>
    <sheet name="Registar UG temeljem OS SDUSJN" sheetId="5" r:id="rId5"/>
  </sheets>
  <definedNames>
    <definedName name="_xlnm.Print_Area" localSheetId="3">'Registar JEDNOSTAVNA NABAVA'!$A$1:$R$64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0" i="2" l="1"/>
  <c r="N24" i="5" l="1"/>
  <c r="M46" i="5" l="1"/>
  <c r="N46" i="5" s="1"/>
  <c r="M59" i="4"/>
  <c r="M29" i="4" l="1"/>
  <c r="M40" i="4" l="1"/>
  <c r="N40" i="4" s="1"/>
  <c r="M21" i="5" l="1"/>
  <c r="L21" i="5"/>
  <c r="N21" i="5" s="1"/>
  <c r="M20" i="3" l="1"/>
  <c r="N20" i="3" s="1"/>
  <c r="N36" i="5" l="1"/>
  <c r="M36" i="5"/>
  <c r="L35" i="5"/>
  <c r="L34" i="5"/>
  <c r="L33" i="5"/>
  <c r="M33" i="5" s="1"/>
  <c r="N33" i="5" s="1"/>
  <c r="M32" i="5"/>
  <c r="N32" i="5" s="1"/>
  <c r="L32" i="5"/>
  <c r="L31" i="5"/>
  <c r="L30" i="5"/>
  <c r="N29" i="5"/>
  <c r="M29" i="5"/>
  <c r="L29" i="5"/>
  <c r="L28" i="5"/>
  <c r="M28" i="5" s="1"/>
  <c r="N28" i="5" s="1"/>
  <c r="M27" i="5"/>
  <c r="N27" i="5" s="1"/>
  <c r="L26" i="5"/>
  <c r="M26" i="5" s="1"/>
  <c r="N26" i="5" s="1"/>
  <c r="M25" i="5"/>
  <c r="N25" i="5" s="1"/>
  <c r="L25" i="5"/>
  <c r="M24" i="5"/>
  <c r="M22" i="5"/>
  <c r="N22" i="5" s="1"/>
  <c r="L22" i="5"/>
  <c r="M31" i="5" l="1"/>
  <c r="N31" i="5" s="1"/>
  <c r="M35" i="5"/>
  <c r="N35" i="5" s="1"/>
  <c r="M30" i="5"/>
  <c r="N30" i="5" s="1"/>
  <c r="M34" i="5"/>
  <c r="N34" i="5" s="1"/>
  <c r="N43" i="4" l="1"/>
  <c r="M43" i="4"/>
  <c r="N41" i="4" l="1"/>
  <c r="M41" i="4"/>
  <c r="N36" i="4" l="1"/>
  <c r="N33" i="4" l="1"/>
  <c r="N20" i="5" l="1"/>
  <c r="M20" i="5"/>
  <c r="N19" i="5"/>
  <c r="M19" i="5"/>
  <c r="M18" i="5"/>
  <c r="N18" i="5" s="1"/>
  <c r="N30" i="4" l="1"/>
  <c r="M27" i="4"/>
  <c r="N27" i="4" s="1"/>
  <c r="M24" i="4"/>
  <c r="N24" i="4" s="1"/>
  <c r="M17" i="5"/>
  <c r="N17" i="5" s="1"/>
  <c r="M16" i="5"/>
  <c r="N16" i="5" s="1"/>
</calcChain>
</file>

<file path=xl/sharedStrings.xml><?xml version="1.0" encoding="utf-8"?>
<sst xmlns="http://schemas.openxmlformats.org/spreadsheetml/2006/main" count="3023" uniqueCount="1236">
  <si>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</si>
  <si>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</si>
  <si>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</si>
  <si>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</si>
  <si>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</si>
  <si>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</si>
  <si>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</si>
  <si>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</si>
  <si>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</si>
  <si>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</si>
  <si>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</si>
  <si>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</si>
  <si>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</si>
  <si>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</si>
  <si>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</si>
  <si>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</si>
  <si>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Red br</t>
  </si>
  <si>
    <t>Evidencijski broj nabave</t>
  </si>
  <si>
    <t>Predmet nabave</t>
  </si>
  <si>
    <t>CPV</t>
  </si>
  <si>
    <t>Broj objave iz EOJN RH</t>
  </si>
  <si>
    <t xml:space="preserve">Vrsta postupka </t>
  </si>
  <si>
    <t>Naziv i OIB ugovaratelja</t>
  </si>
  <si>
    <t>Naziv i OIB podugovaratelja</t>
  </si>
  <si>
    <t>Datum sklapanja</t>
  </si>
  <si>
    <t>Rok na koji je sklopljen</t>
  </si>
  <si>
    <t>Iznos bez PDV-a</t>
  </si>
  <si>
    <t>Iznos PDV-a</t>
  </si>
  <si>
    <t>Ukupni iznos s PDV-om</t>
  </si>
  <si>
    <t>Datum izvršenja</t>
  </si>
  <si>
    <t>Ukupni isplaćeni iznos s PDV-om</t>
  </si>
  <si>
    <t>Obrazloženja</t>
  </si>
  <si>
    <t>Napomena</t>
  </si>
  <si>
    <t>50112000</t>
  </si>
  <si>
    <t>2018/S 0F3-0009920</t>
  </si>
  <si>
    <t xml:space="preserve">Otvoreni postupak </t>
  </si>
  <si>
    <t>50/2018-E/JN</t>
  </si>
  <si>
    <t>50343000</t>
  </si>
  <si>
    <t>2018/ 0BU-00266</t>
  </si>
  <si>
    <t>Jednostavna nabava</t>
  </si>
  <si>
    <t>24 mjeseca</t>
  </si>
  <si>
    <t>7/2018-E/JN</t>
  </si>
  <si>
    <t>Hitni avio prijevoz Zg-Munich-Zg</t>
  </si>
  <si>
    <t>60420000</t>
  </si>
  <si>
    <t>Nabava nadogradnje sustava e-Naručivanje s mogućnošću ograničavanja e-Naručivanja prioritetnih pacijenata na temelju geografskih regija i pregleda povratne informacije o opravdanosti prioritetnog naručivanja</t>
  </si>
  <si>
    <t>48000000</t>
  </si>
  <si>
    <t>30 dana od sklapanja ugovora</t>
  </si>
  <si>
    <t>19/2018-E/JN</t>
  </si>
  <si>
    <t>Nabava parkirališnih karata</t>
  </si>
  <si>
    <t>Medijsko praćenje preko 400 Internet portala u realnom vremenu</t>
  </si>
  <si>
    <t>72212500</t>
  </si>
  <si>
    <t>do 31.12.2018</t>
  </si>
  <si>
    <t>41/2018-E/JN</t>
  </si>
  <si>
    <t>Hitni avio prijevoz Hamburg-Zagreb</t>
  </si>
  <si>
    <t>6/2018-E/JN</t>
  </si>
  <si>
    <t>Nabava dodatnih licenci poslovnog sustava Argosy za potrebe Ministarstva zdravstva</t>
  </si>
  <si>
    <t>48440000</t>
  </si>
  <si>
    <t>LAUS CC 59806315787</t>
  </si>
  <si>
    <t>30 dana od izdavanja narudžbenice</t>
  </si>
  <si>
    <t>42/2018-E/JN</t>
  </si>
  <si>
    <t>Hitni avio prijevoz Zagreb-Klagenfurt-Zagreb</t>
  </si>
  <si>
    <t>46/2018-E/JN</t>
  </si>
  <si>
    <t>Hitni avio prijevoz Ljubljana-Kassel-Zagreb</t>
  </si>
  <si>
    <t>43/2018-E/JN</t>
  </si>
  <si>
    <t>64216120</t>
  </si>
  <si>
    <t>12 mjeseci od sklapanja ugovora</t>
  </si>
  <si>
    <t>44/2018-E/JN</t>
  </si>
  <si>
    <t>Usluga održavanja IT sustav za potrebe Ministarstva zdravstva za razdoblje do 12 mjeseci</t>
  </si>
  <si>
    <t>50324100</t>
  </si>
  <si>
    <t>45/2018-E/JN</t>
  </si>
  <si>
    <t>Hitni avio prijevoz Split-Lyon</t>
  </si>
  <si>
    <t>47/2018-E/JN</t>
  </si>
  <si>
    <t>Usluge hotelskog smještaja za sudionike međunarodnog TPM tečaja</t>
  </si>
  <si>
    <t>55100000</t>
  </si>
  <si>
    <t>49/2018-E/JN</t>
  </si>
  <si>
    <t>Nabava usluga recertifikacije prema normi ISO 9001:2015</t>
  </si>
  <si>
    <t>72330000</t>
  </si>
  <si>
    <t>60 dana od dana izdavanja narudžbenice</t>
  </si>
  <si>
    <t>52/2018-E/JN</t>
  </si>
  <si>
    <t>Nabava promotivnog materijala za projekte financirane iz Europskog socijalnog fonda za područje zdravstva</t>
  </si>
  <si>
    <t>22462000</t>
  </si>
  <si>
    <t>51/2018-E/JN</t>
  </si>
  <si>
    <t>Prijenosna računala, 20 komada</t>
  </si>
  <si>
    <t>30213100</t>
  </si>
  <si>
    <t>30 dana od dana izdavanja narudžbenice</t>
  </si>
  <si>
    <t>9/2018-E/JN</t>
  </si>
  <si>
    <t>80000000</t>
  </si>
  <si>
    <t>4/2018-E/MV</t>
  </si>
  <si>
    <t>72267100</t>
  </si>
  <si>
    <t>2018/S 0F3-0011175</t>
  </si>
  <si>
    <t>Pregovarački postupak bez prethodne objave</t>
  </si>
  <si>
    <t>Ugovor o javnoj nabavi usluga korektivnog, perfektivnog i preventivnog održavanja poslovnog sustava Argosy te korisničke podrške</t>
  </si>
  <si>
    <t>Nabava usluga održavanja video nadzora u Ministarstvu zdravstva za razdoblje od 24 mjeseca od dana izdavanja narudžbenice</t>
  </si>
  <si>
    <t>Do sklapanja okvirnog sporazuma SDUSJN ili najduže do 31.12.2018.</t>
  </si>
  <si>
    <t>Ugovor o javnoj nabavi tonera, tinti i ostalog potrošnog materijala za ispisne uređaje HEWLELL-Packard, grupa 1.</t>
  </si>
  <si>
    <t>III. Aneks ugovora o javnoj nabavi roba za nabavu linearnog akceleratora energije fotona od 6 MV i 18 MV s CT simulatorom za Kliničku bolnicu „Sestre milosrdnice“</t>
  </si>
  <si>
    <t>Nabava centralnog upravljačkog sustava za upravljanje organizacijskom strukturom zdravstvenog sustava, centralnog sustava komunikacije s bolnicama, sustava za automatsko dnevno prikupljanje svih zdravstvenih indikatora, rudarenja podataka, strukturiranje objavu na webu iz svih bolnica u Republici Hrvatskoj, te nadogradnje sustava fakturiranja iz bolnica</t>
  </si>
  <si>
    <t>14/2015</t>
  </si>
  <si>
    <t>EVRO:21/2010/E-VV</t>
  </si>
  <si>
    <t>EVRO:1/2017/E-VV</t>
  </si>
  <si>
    <t>Ugovor o opskrbi električnom energijom krajnjeg kupca bro:O-18-849</t>
  </si>
  <si>
    <t>12.02.2018. do 28.11.2018.</t>
  </si>
  <si>
    <t>Vulkal d.o.o. 90439696130</t>
  </si>
  <si>
    <t>2015/S 002-0035216</t>
  </si>
  <si>
    <t>2013/S 002-0098579</t>
  </si>
  <si>
    <t>18.01.2018. do 31.12.2018.</t>
  </si>
  <si>
    <t>Pneumatik d.o.o. 68256909072</t>
  </si>
  <si>
    <t>Ugovor o nabavi guma za vozila i usluga povezanih s isporukom guma za vozila (vulkanizerske usluge, zbrinjavanje starih guma te čuvanje tj. „hoteli za gume“) – grupa 1 – Grad Zagreb i Zagrebačka županija</t>
  </si>
  <si>
    <t>Ugovor o nabavi guma za vozila i usluga povezanih s isporukom guma za vozila (vulkanizerske usluge, zbrinjavanje starih guma te čuvanje tj. „hoteli za gume“) – grupa 2 - Osječko-baranjska i Vukovarsko-srijemska županija</t>
  </si>
  <si>
    <t>Ugovor o nabavi guma za vozila i usluga povezanih s isporukom guma za vozila (vulkanizerske usluge, zbrinjavanje starih guma te čuvanje tj. „hoteli za gume“) – grupa 3 - Brodsko-posavska, Požeško-slavonska, Virovitičko-podravska, Koprivničko-križevačka i Bjelovarsko-bilogorska županija</t>
  </si>
  <si>
    <t>Ugovor o nabavi guma za vozila i usluga povezanih s isporukom guma za vozila (vulkanizerske usluge, zbrinjavanje starih guma te čuvanje tj. „hoteli za gume“) – grupa 6 - Primorsko-goranska i Istarska županija</t>
  </si>
  <si>
    <t>Ugovor o nabavi guma za vozila i usluga povezanih s isporukom guma za vozila (vulkanizerske usluge, zbrinjavanje starih guma te čuvanje tj. „hoteli za gume“) – grupa 8 - Šibensko-kninska, Splitsko-dalmatinska i Dubrovačka županija</t>
  </si>
  <si>
    <t>N-02-V-121144-280510</t>
  </si>
  <si>
    <t>Medicem- Servis d.o.o. 58386011221</t>
  </si>
  <si>
    <t>Ericsson Nikola Tesla d.d. 84214771175</t>
  </si>
  <si>
    <t>21.03.2018.</t>
  </si>
  <si>
    <t>INFODOM d.o.o. 99054430142</t>
  </si>
  <si>
    <t>2017/S 0F2-0007553</t>
  </si>
  <si>
    <t>Ugovor o javnoj nabavi dijelova i pribora za vozila i njihove motore i održavanje i servisiranje službenih automobila Ministarstva zdravstva u 2018. godini- Grupa 8. Osječko-baranjska županija</t>
  </si>
  <si>
    <t>Ugovor o javnoj nabavi dijelova i pribora za vozila i njihove motore i održavanje i servisiranje službenih automobila Ministarstva zdravstva u 2018. godini- Grupa 7. Virovitičko-podravska županija</t>
  </si>
  <si>
    <t>Ugovor o javnoj nabavi dijelova i pribora za vozila i njihove motore i održavanje i servisiranje službenih automobila Ministarstva zdravstva u 2018. godini- Grupa 6. Šibensko-kninska županija</t>
  </si>
  <si>
    <t>Ugovor o javnoj nabavi dijelova i pribora za vozila i njihove motore i održavanje i servisiranje službenih automobila Ministarstva zdravstva u 2018. godini- Grupa 5. Primorsko-goranska županija</t>
  </si>
  <si>
    <t>Ugovor o javnoj nabavi dijelova i pribora za vozila i njihove motore i održavanje i servisiranje službenih automobila Ministarstva zdravstva u 2018. godini- Grupa 4. Vukovarsko-srijemska županija</t>
  </si>
  <si>
    <t>Ugovor o javnoj nabavi dijelova i pribora za vozila i njihove motore i održavanje i servisiranje službenih automobila Ministarstva zdravstva u 2018. godini- Grupa 3. Dubrovačko-neretvanska županija</t>
  </si>
  <si>
    <t>Ugovor o javnoj nabavi dijelova i pribora za vozila i njihove motore i održavanje i servisiranje službenih automobila Ministarstva zdravstva u 2018. godini- Grupa 2. Krapinsko-zagorska županija</t>
  </si>
  <si>
    <t>Ugovor o javnoj nabavi dijelova i pribora za vozila i njihove motore i održavanje i servisiranje službenih automobila Ministarstva zdravstva u 2018. godini- Grupa 1. Grad Zagreb i Zagrebačka županija</t>
  </si>
  <si>
    <t>Autoservis  i trgovina "Bertović" 37215946135</t>
  </si>
  <si>
    <t>HEP-OPSKRBA d.o.o. 63073332379</t>
  </si>
  <si>
    <t>01.04.2018. do 01.04.2019.</t>
  </si>
  <si>
    <t>Ugovor o nabavi poštanskih usluga grupa A Pismovne pošiljke, preporučene pošiljke, pošiljke s označenom vrijednosti, paketi do 10 kg te dopunske poštanske usluge u unutarnjem i međunarodnom prometu</t>
  </si>
  <si>
    <t>Ugovor o nabavi poštanskih usluga grupa B Paketi iznad 10 kg, žurne pošiljke, tiskanice, izravna pošta, pošiljke s plaćenim odgovorom te dopunske poštanske usluge u unutarnjem i međunarodnom prometu</t>
  </si>
  <si>
    <t>2017/S 0F2-0022328</t>
  </si>
  <si>
    <t>HP- Hrvatska pošta d.d. 87311810356</t>
  </si>
  <si>
    <t>25.02.2018. do 29.02.2020.</t>
  </si>
  <si>
    <t>AKD-Zaštita d.o.o. 09253797076</t>
  </si>
  <si>
    <t>Sklapanje ugovora na temelju Okvirnog sporazuma SDUSJN 13/2015-1</t>
  </si>
  <si>
    <t>INSAKO d.o.o. 39851720584</t>
  </si>
  <si>
    <t>30.03.2018. do 29.06.2018.</t>
  </si>
  <si>
    <t>12 mjeseci od dana sklapanja ugovora</t>
  </si>
  <si>
    <t>Registar Okvirnih sporazuma Ministarstva zdravstva za 2018. godinu</t>
  </si>
  <si>
    <t>Registar ugovora o javnoj nabavi za 2018. godinu</t>
  </si>
  <si>
    <t>Registar ugovora temeljem Okvirnih sporazuma Središnjeg državnog ureda za središnju javnu nabavu za 2018. godinu</t>
  </si>
  <si>
    <t>Do izvršenja ispuruke i stavljanja u punu funkciju</t>
  </si>
  <si>
    <t>Sklapanje ugovora na temelju Okvirnog sporazuma SDUSJN broj 04/2016-2</t>
  </si>
  <si>
    <t>Sklapanje ugovora na temelju Okvirnog sporazuma SDUSJN broj 8/2017-B</t>
  </si>
  <si>
    <t>Sklapanje ugovora na temelju Okvirnog sporazuma SDUSJN broj 8/2017-A</t>
  </si>
  <si>
    <t>Sklapanje ugovora na temelju Okvirnog sporazuma SDUSJN broj 9/2017-1</t>
  </si>
  <si>
    <t>31.12.2018., odnosno do ispunjenja svih ugovornih obveza</t>
  </si>
  <si>
    <t>Broj ugovora</t>
  </si>
  <si>
    <t>15/18</t>
  </si>
  <si>
    <t>23/18</t>
  </si>
  <si>
    <t>33/18</t>
  </si>
  <si>
    <t>43/18</t>
  </si>
  <si>
    <t>53/18</t>
  </si>
  <si>
    <t>63/18</t>
  </si>
  <si>
    <t>22/18</t>
  </si>
  <si>
    <t>21/18</t>
  </si>
  <si>
    <t>20/18</t>
  </si>
  <si>
    <t>19/18</t>
  </si>
  <si>
    <t>18/18</t>
  </si>
  <si>
    <t>17/18</t>
  </si>
  <si>
    <t>16/18</t>
  </si>
  <si>
    <t>11/18</t>
  </si>
  <si>
    <t>10/18</t>
  </si>
  <si>
    <t>28/18</t>
  </si>
  <si>
    <t>12/18</t>
  </si>
  <si>
    <t>24/18</t>
  </si>
  <si>
    <t>9/18</t>
  </si>
  <si>
    <t>Usluge čišćenja prostorija na lokacijama Ksaver 200a, Ksaver 200, Zračna luka Pleso bb, Zagreb i Đure Basaričeka 4, Bregana</t>
  </si>
  <si>
    <t>58/2018-E/JN</t>
  </si>
  <si>
    <t>60/2018-E/JN</t>
  </si>
  <si>
    <t>Nabava usluga zbrinjavanja amonijaka iz rashladnog sustava hladnjače ribe u Benkovcu</t>
  </si>
  <si>
    <t>59/2018-E/JN</t>
  </si>
  <si>
    <t>Hitni avio prijevoz Brussels-Zagreb</t>
  </si>
  <si>
    <t>61/2018-E/JN</t>
  </si>
  <si>
    <t>Nabava usluga hotelskog smještaja, parkinga i boravišne pristojba u sklopu XII. Konferencije o sigurnosti i kvaliteti hrane</t>
  </si>
  <si>
    <t>10/2018-E/JN</t>
  </si>
  <si>
    <t xml:space="preserve">Nabava usluga nadoplate ENC računa Ministarstva zdravstva </t>
  </si>
  <si>
    <t>TrustAir Aviation Kft, 9099 Per, Petofi u.1, R. Mađarska, HU25140433</t>
  </si>
  <si>
    <t>u roku od 7 – 12 dana od dana primitka narudžbenice</t>
  </si>
  <si>
    <t>7 dana od dana izdavanja narudžbenice</t>
  </si>
  <si>
    <t>Hitni avio prijevoz Zg-Nürnberg-Zg</t>
  </si>
  <si>
    <t>2/18</t>
  </si>
  <si>
    <t>3/18</t>
  </si>
  <si>
    <t>4/18</t>
  </si>
  <si>
    <t>5/18</t>
  </si>
  <si>
    <t>6/18</t>
  </si>
  <si>
    <t>7/18</t>
  </si>
  <si>
    <t>8/18</t>
  </si>
  <si>
    <t>13/18</t>
  </si>
  <si>
    <t>14/18</t>
  </si>
  <si>
    <t>I. ANEKS JEDINSTVENOG MJEŠOVITOG UGOVORA za nadogradnju i usluge proširene podrške Središnjeg informacijskog sustava sanitarne inspekcije Ministarstva zdravstva, u razdoblju od dvije godine od sklapanja ugovora</t>
  </si>
  <si>
    <t>97/18</t>
  </si>
  <si>
    <t>98/18</t>
  </si>
  <si>
    <t>99/18</t>
  </si>
  <si>
    <t>100/18</t>
  </si>
  <si>
    <t>101/18</t>
  </si>
  <si>
    <t>17.</t>
  </si>
  <si>
    <t>10/2017/E-VV</t>
  </si>
  <si>
    <t>25/18</t>
  </si>
  <si>
    <t>26/18</t>
  </si>
  <si>
    <t>29/18</t>
  </si>
  <si>
    <t>30/18</t>
  </si>
  <si>
    <t>31/18</t>
  </si>
  <si>
    <t>32/18</t>
  </si>
  <si>
    <t>34/18</t>
  </si>
  <si>
    <t>35/18</t>
  </si>
  <si>
    <t>36/18</t>
  </si>
  <si>
    <t>37/18</t>
  </si>
  <si>
    <t>38/18</t>
  </si>
  <si>
    <t>39/18</t>
  </si>
  <si>
    <t>40/18</t>
  </si>
  <si>
    <t>41/18</t>
  </si>
  <si>
    <t>42/18</t>
  </si>
  <si>
    <t>44/18</t>
  </si>
  <si>
    <t>45/18</t>
  </si>
  <si>
    <t>46/18</t>
  </si>
  <si>
    <t>47/18</t>
  </si>
  <si>
    <t>48/18</t>
  </si>
  <si>
    <t>49/18</t>
  </si>
  <si>
    <t>50/18</t>
  </si>
  <si>
    <t>51/18</t>
  </si>
  <si>
    <t>52/18</t>
  </si>
  <si>
    <t>54/18</t>
  </si>
  <si>
    <t>55/18</t>
  </si>
  <si>
    <t>56/18</t>
  </si>
  <si>
    <t>57/18</t>
  </si>
  <si>
    <t>58/18</t>
  </si>
  <si>
    <t>59/18</t>
  </si>
  <si>
    <t>60/18</t>
  </si>
  <si>
    <t>61/18</t>
  </si>
  <si>
    <t>62/18</t>
  </si>
  <si>
    <t>64/18</t>
  </si>
  <si>
    <t>65/18</t>
  </si>
  <si>
    <t>66/18</t>
  </si>
  <si>
    <t>2 godine od sklapanja OS</t>
  </si>
  <si>
    <t>2018/S 0F3-0011969</t>
  </si>
  <si>
    <t>KLINIMED d.o.o. 48339199216</t>
  </si>
  <si>
    <t>KIRKOMERC d.o.o. 82100281174</t>
  </si>
  <si>
    <t>TIPEX d.o.o. 76345475016</t>
  </si>
  <si>
    <t>CARDIO MEDICAL ZAGREB d.o.o. 46675677838</t>
  </si>
  <si>
    <t>BORMIAMED d.o.o. 33544249837</t>
  </si>
  <si>
    <t>MEDICAL INTERTRADE d.o.o. 04492664153</t>
  </si>
  <si>
    <t>Okvirni sporazum za nabavu ugradbenog materijala za vaskularnu kirurgiju za potrebe zdravstvenih ustanova u Republici Hrvatskoj, Grupa 4</t>
  </si>
  <si>
    <t>Okvirni sporazum za nabavu ugradbenog materijala za vaskularnu kirurgiju za potrebe zdravstvenih ustanova u Republici Hrvatskoj, Grupa 9</t>
  </si>
  <si>
    <t>Okvirni sporazum za nabavu ugradbenog materijala za vaskularnu kirurgiju za potrebe zdravstvenih ustanova u Republici Hrvatskoj, Grupa 10</t>
  </si>
  <si>
    <t>Okvirni sporazum za nabavu ugradbenog materijala za vaskularnu kirurgiju za potrebe zdravstvenih ustanova u Republici Hrvatskoj, Grupa 12</t>
  </si>
  <si>
    <t>Okvirni sporazum za nabavu ugradbenog materijala za vaskularnu kirurgiju za potrebe zdravstvenih ustanova u Republici Hrvatskoj, Grupa 19</t>
  </si>
  <si>
    <t>Okvirni sporazum za nabavu ugradbenog materijala za vaskularnu kirurgiju za potrebe zdravstvenih ustanova u Republici Hrvatskoj, Grupa 20</t>
  </si>
  <si>
    <t>Okvirni sporazum za nabavu ugradbenog materijala za vaskularnu kirurgiju za potrebe zdravstvenih ustanova u Republici Hrvatskoj, Grupa 40</t>
  </si>
  <si>
    <t>Okvirni sporazum za nabavu ugradbenog materijala za vaskularnu kirurgiju za potrebe zdravstvenih ustanova u Republici Hrvatskoj, Grupa 41</t>
  </si>
  <si>
    <t>Okvirni sporazum za nabavu ugradbenog materijala za vaskularnu kirurgiju za potrebe zdravstvenih ustanova u Republici Hrvatskoj, Grupa 43</t>
  </si>
  <si>
    <t>Okvirni sporazum za nabavu ugradbenog materijala za vaskularnu kirurgiju za potrebe zdravstvenih ustanova u Republici Hrvatskoj, Grupa 44</t>
  </si>
  <si>
    <t>Okvirni sporazum za nabavu ugradbenog materijala za vaskularnu kirurgiju za potrebe zdravstvenih ustanova u Republici Hrvatskoj, Grupa 45</t>
  </si>
  <si>
    <t>Okvirni sporazum za nabavu ugradbenog materijala za vaskularnu kirurgiju za potrebe zdravstvenih ustanova u Republici Hrvatskoj, Grupa 46</t>
  </si>
  <si>
    <t>Okvirni sporazum za nabavu ugradbenog materijala za vaskularnu kirurgiju za potrebe zdravstvenih ustanova u Republici Hrvatskoj, Grupa 54</t>
  </si>
  <si>
    <t>Okvirni sporazum za nabavu ugradbenog materijala za vaskularnu kirurgiju za potrebe zdravstvenih ustanova u Republici Hrvatskoj, Grupa 55</t>
  </si>
  <si>
    <t>Okvirni sporazum za nabavu ugradbenog materijala za vaskularnu kirurgiju za potrebe zdravstvenih ustanova u Republici Hrvatskoj, Grupa 58</t>
  </si>
  <si>
    <t>Okvirni sporazum za nabavu ugradbenog materijala za vaskularnu kirurgiju za potrebe zdravstvenih ustanova u Republici Hrvatskoj, Grupa 59</t>
  </si>
  <si>
    <t>Okvirni sporazum za nabavu ugradbenog materijala za vaskularnu kirurgiju za potrebe zdravstvenih ustanova u Republici Hrvatskoj, Grupa 64</t>
  </si>
  <si>
    <t>Okvirni sporazum za nabavu ugradbenog materijala za vaskularnu kirurgiju za potrebe zdravstvenih ustanova u Republici Hrvatskoj, Grupa 70</t>
  </si>
  <si>
    <t>Okvirni sporazum za nabavu ugradbenog materijala za vaskularnu kirurgiju za potrebe zdravstvenih ustanova u Republici Hrvatskoj, Grupa 26</t>
  </si>
  <si>
    <t>Okvirni sporazum za nabavu ugradbenog materijala za vaskularnu kirurgiju za potrebe zdravstvenih ustanova u Republici Hrvatskoj, Grupa 3</t>
  </si>
  <si>
    <t>Okvirni sporazum za nabavu ugradbenog materijala za vaskularnu kirurgiju za potrebe zdravstvenih ustanova u Republici Hrvatskoj, Grupa 15</t>
  </si>
  <si>
    <t>Okvirni sporazum za nabavu ugradbenog materijala za vaskularnu kirurgiju za potrebe zdravstvenih ustanova u Republici Hrvatskoj, Grupa 77</t>
  </si>
  <si>
    <t>Okvirni sporazum za nabavu ugradbenog materijala za vaskularnu kirurgiju za potrebe zdravstvenih ustanova u Republici Hrvatskoj, Grupa 78</t>
  </si>
  <si>
    <t>Okvirni sporazum za nabavu ugradbenog materijala za vaskularnu kirurgiju za potrebe zdravstvenih ustanova u Republici Hrvatskoj, Grupa 79</t>
  </si>
  <si>
    <t>Okvirni sporazum za nabavu ugradbenog materijala za vaskularnu kirurgiju za potrebe zdravstvenih ustanova u Republici Hrvatskoj, Grupa 86</t>
  </si>
  <si>
    <t>Okvirni sporazum za nabavu ugradbenog materijala za vaskularnu kirurgiju za potrebe zdravstvenih ustanova u Republici Hrvatskoj, Grupa 87</t>
  </si>
  <si>
    <t>Okvirni sporazum za nabavu ugradbenog materijala za vaskularnu kirurgiju za potrebe zdravstvenih ustanova u Republici Hrvatskoj, Grupa 88</t>
  </si>
  <si>
    <t>Okvirni sporazum za nabavu ugradbenog materijala za vaskularnu kirurgiju za potrebe zdravstvenih ustanova u Republici Hrvatskoj, Grupa 5</t>
  </si>
  <si>
    <t>Okvirni sporazum za nabavu ugradbenog materijala za vaskularnu kirurgiju za potrebe zdravstvenih ustanova u Republici Hrvatskoj, Grupa 6</t>
  </si>
  <si>
    <t>Okvirni sporazum za nabavu ugradbenog materijala za vaskularnu kirurgiju za potrebe zdravstvenih ustanova u Republici Hrvatskoj, Grupa 16</t>
  </si>
  <si>
    <t>Okvirni sporazum za nabavu ugradbenog materijala za vaskularnu kirurgiju za potrebe zdravstvenih ustanova u Republici Hrvatskoj, Grupa 22</t>
  </si>
  <si>
    <t>Okvirni sporazum za nabavu ugradbenog materijala za vaskularnu kirurgiju za potrebe zdravstvenih ustanova u Republici Hrvatskoj, Grupa 33</t>
  </si>
  <si>
    <t>Okvirni sporazum za nabavu ugradbenog materijala za vaskularnu kirurgiju za potrebe zdravstvenih ustanova u Republici Hrvatskoj, Grupa 34</t>
  </si>
  <si>
    <t>Okvirni sporazum za nabavu ugradbenog materijala za vaskularnu kirurgiju za potrebe zdravstvenih ustanova u Republici Hrvatskoj, Grupa 47</t>
  </si>
  <si>
    <t>Okvirni sporazum za nabavu ugradbenog materijala za vaskularnu kirurgiju za potrebe zdravstvenih ustanova u Republici Hrvatskoj, Grupa 48</t>
  </si>
  <si>
    <t>Okvirni sporazum za nabavu ugradbenog materijala za vaskularnu kirurgiju za potrebe zdravstvenih ustanova u Republici Hrvatskoj, Grupa 49</t>
  </si>
  <si>
    <t>Okvirni sporazum za nabavu ugradbenog materijala za vaskularnu kirurgiju za potrebe zdravstvenih ustanova u Republici Hrvatskoj, Grupa 52</t>
  </si>
  <si>
    <t>Okvirni sporazum za nabavu ugradbenog materijala za vaskularnu kirurgiju za potrebe zdravstvenih ustanova u Republici Hrvatskoj, Grupa 35</t>
  </si>
  <si>
    <t>Okvirni sporazum za nabavu ugradbenog materijala za vaskularnu kirurgiju za potrebe zdravstvenih ustanova u Republici Hrvatskoj, Grupa 69</t>
  </si>
  <si>
    <t>Okvirni sporazum za nabavu ugradbenog materijala za vaskularnu kirurgiju za potrebe zdravstvenih ustanova u Republici Hrvatskoj, Grupa 82</t>
  </si>
  <si>
    <t>Okvirni sporazum za nabavu ugradbenog materijala za vaskularnu kirurgiju za potrebe zdravstvenih ustanova u Republici Hrvatskoj, Grupa 83</t>
  </si>
  <si>
    <t>Okvirni sporazum za nabavu ugradbenog materijala za vaskularnu kirurgiju za potrebe zdravstvenih ustanova u Republici Hrvatskoj, Grupa 84</t>
  </si>
  <si>
    <t>Okvirni sporazum za nabavu ugradbenog materijala za vaskularnu kirurgiju za potrebe zdravstvenih ustanova u Republici Hrvatskoj, Grupa 85</t>
  </si>
  <si>
    <t>2/2018-E/MV</t>
  </si>
  <si>
    <t>Broj okvirnog sporazuma</t>
  </si>
  <si>
    <t>Nabava usluge izobrazbe službenika putem održavanja tečaja engleskog jezika za potrebe Ministarstva zdravstva u 2018. godini</t>
  </si>
  <si>
    <t>Narudžbenica 21/2018</t>
  </si>
  <si>
    <t>Narudžbenica 14/2018</t>
  </si>
  <si>
    <t>Narudžbenica 17/2018</t>
  </si>
  <si>
    <t>Narudžbenica 18/2018</t>
  </si>
  <si>
    <t>Narudžbenica 19/2018</t>
  </si>
  <si>
    <t>Narudžbenica 20/2018</t>
  </si>
  <si>
    <t>Sklapanje ugovora na temelju Okvirnog sporazuma SDUSJN broj 14/2015-1</t>
  </si>
  <si>
    <t>13/2013</t>
  </si>
  <si>
    <t>Sklapanje ugovora na temelju Okvirnog sporazuma SDUSJN broj 13/2013-2</t>
  </si>
  <si>
    <t>Sklapanje ugovora na temelju Okvirnog sporazuma SDUSJN broj 13/2013-3</t>
  </si>
  <si>
    <t>Sklapanje ugovora na temelju Okvirnog sporazuma SDUSJN broj 13/2013-6</t>
  </si>
  <si>
    <t>Sklapanje ugovora na temelju Okvirnog sporazuma SDUSJN broj 13/2013-8</t>
  </si>
  <si>
    <t>Sklapanje ugovora na temelju Okvirnog sporazuma SDUSJN broj 13/2013-1</t>
  </si>
  <si>
    <t>Nabava usluga pružanja IT servisa za potrebe Ministarstva zdravstva za razdoblje do 12 mjeseci od dana sklapanja ugovora</t>
  </si>
  <si>
    <t>9/2017</t>
  </si>
  <si>
    <t>8/2017</t>
  </si>
  <si>
    <t>2018/S F21-0002716</t>
  </si>
  <si>
    <t>04/2016</t>
  </si>
  <si>
    <t>2016/S 002-0026675</t>
  </si>
  <si>
    <t>Narudžbenica 11/2018</t>
  </si>
  <si>
    <t>Narudžbenica 1/2018</t>
  </si>
  <si>
    <t>Narudžbenica 3/2018</t>
  </si>
  <si>
    <t>Narudžbenica 4/2018</t>
  </si>
  <si>
    <t>Narudžbenica 5/2018</t>
  </si>
  <si>
    <t>Narudžbenica 6/2018</t>
  </si>
  <si>
    <t>Narudžbenica 8/2018</t>
  </si>
  <si>
    <t>Narudžbenica 7/2018</t>
  </si>
  <si>
    <t>Narudžbenica 9/2018</t>
  </si>
  <si>
    <t>Narudžbenica 10/2018</t>
  </si>
  <si>
    <t>Narudžbenica 12/2018</t>
  </si>
  <si>
    <t>2018/S 0F3-0011796</t>
  </si>
  <si>
    <t>7 mjeseci od dana sklapanja ugovora</t>
  </si>
  <si>
    <t>Promjena u opisu tehničke specifikacije; financijski dio nije mijenjan</t>
  </si>
  <si>
    <t>28.03.2018</t>
  </si>
  <si>
    <t>2 godine od sklapanja ugovora</t>
  </si>
  <si>
    <t xml:space="preserve">Dodatak br. 1 Ugovora o nabavi potrošnog materijala - Grupa 1. Papirna konfekcija (toaletni papir, papirnati ručnici i salvete) </t>
  </si>
  <si>
    <t>Milenij hoteli d.o.o.- Amadria Park Grand Hotel 4 Opatijska Cvijeta, 78796880101</t>
  </si>
  <si>
    <t>30.05.2018.</t>
  </si>
  <si>
    <t>13/2015</t>
  </si>
  <si>
    <t>2015/S 002-0034425</t>
  </si>
  <si>
    <t>Narudžbenica 22/2018</t>
  </si>
  <si>
    <t>01.04.2018. do 30.06.2018.</t>
  </si>
  <si>
    <t>26.03.2018. do 28.03.2018.</t>
  </si>
  <si>
    <t>do 30.11.2018.</t>
  </si>
  <si>
    <t>do 31.12.2018.</t>
  </si>
  <si>
    <t>Broj ugovora/ narudžbenice</t>
  </si>
  <si>
    <t>Nabava nužnog dijela za uređaj</t>
  </si>
  <si>
    <t>62/2018-E/JN</t>
  </si>
  <si>
    <t>Hitni avio prijevoz Zagreb - Kecskemet - Zagreb</t>
  </si>
  <si>
    <t>Narudžbenica 23/2018</t>
  </si>
  <si>
    <t>15.5.2018.</t>
  </si>
  <si>
    <t>4.5.2018.</t>
  </si>
  <si>
    <t>Registar ugovora o jednostavnoj nabavi za 2018. godinu</t>
  </si>
  <si>
    <t>67/18</t>
  </si>
  <si>
    <t>68/18</t>
  </si>
  <si>
    <t>69/18</t>
  </si>
  <si>
    <t>70/18</t>
  </si>
  <si>
    <t>71/18</t>
  </si>
  <si>
    <t>72/18</t>
  </si>
  <si>
    <t>73/18</t>
  </si>
  <si>
    <t>74/18</t>
  </si>
  <si>
    <t>75/18</t>
  </si>
  <si>
    <t>76/18</t>
  </si>
  <si>
    <t>77/18</t>
  </si>
  <si>
    <t>78/18</t>
  </si>
  <si>
    <t>79/18</t>
  </si>
  <si>
    <t>80/18</t>
  </si>
  <si>
    <t>81/18</t>
  </si>
  <si>
    <t>82/18</t>
  </si>
  <si>
    <t>83/18</t>
  </si>
  <si>
    <t>84/18</t>
  </si>
  <si>
    <t>85/18</t>
  </si>
  <si>
    <t>86/18</t>
  </si>
  <si>
    <t>87/18</t>
  </si>
  <si>
    <t>88/18</t>
  </si>
  <si>
    <t>89/18</t>
  </si>
  <si>
    <t>90/18</t>
  </si>
  <si>
    <t>91/18</t>
  </si>
  <si>
    <t>92/18</t>
  </si>
  <si>
    <t>93/18</t>
  </si>
  <si>
    <t>94/18</t>
  </si>
  <si>
    <t>95/18</t>
  </si>
  <si>
    <t>96/18</t>
  </si>
  <si>
    <t>Nabava potrošnog materijala za nuklearnu medicinu za zdr. ustanove u RH s namjerom sklapanja okvirnog sporazuma s jednim gospodarskim subjektom za dvogodišnje razdoblje za svaku grupu, Grupa 3</t>
  </si>
  <si>
    <t>Nabava potrošnog materijala za nuklearnu medicinu za zdr. ustanove u RH s namjerom sklapanja okvirnog sporazuma s jednim gospodarskim subjektom za dvogodišnje razdoblje za svaku grupu, Grupa 4</t>
  </si>
  <si>
    <t>Nabava potrošnog materijala za nuklearnu medicinu za zdr. ustanove u RH s namjerom sklapanja okvirnog sporazuma s jednim gospodarskim subjektom za dvogodišnje razdoblje za svaku grupu, Grupa 5</t>
  </si>
  <si>
    <t>Nabava potrošnog materijala za nuklearnu medicinu za zdr. ustanove u RH s namjerom sklapanja okvirnog sporazuma s jednim gospodarskim subjektom za dvogodišnje razdoblje za svaku grupu, Grupa 6</t>
  </si>
  <si>
    <t>Nabava potrošnog materijala za nuklearnu medicinu za zdr. ustanove u RH s namjerom sklapanja okvirnog sporazuma s jednim gospodarskim subjektom za dvogodišnje razdoblje za svaku grupu, Grupa 7</t>
  </si>
  <si>
    <t>Nabava potrošnog materijala za nuklearnu medicinu za zdr. ustanove u RH s namjerom sklapanja okvirnog sporazuma s jednim gospodarskim subjektom za dvogodišnje razdoblje za svaku grupu, Grupa 8</t>
  </si>
  <si>
    <t>Nabava potrošnog materijala za nuklearnu medicinu za zdr. ustanove u RH s namjerom sklapanja okvirnog sporazuma s jednim gospodarskim subjektom za dvogodišnje razdoblje za svaku grupu, Grupa 9</t>
  </si>
  <si>
    <t>Nabava potrošnog materijala za nuklearnu medicinu za zdr. ustanove u RH s namjerom sklapanja okvirnog sporazuma s jednim gospodarskim subjektom za dvogodišnje razdoblje za svaku grupu, Grupa 15</t>
  </si>
  <si>
    <t>Nabava potrošnog materijala za nuklearnu medicinu za zdr. ustanove u RH s namjerom sklapanja okvirnog sporazuma s jednim gospodarskim subjektom za dvogodišnje razdoblje za svaku grupu, Grupa 16</t>
  </si>
  <si>
    <t>Nabava potrošnog materijala za nuklearnu medicinu za zdr. ustanove u RH s namjerom sklapanja okvirnog sporazuma s jednim gospodarskim subjektom za dvogodišnje razdoblje za svaku grupu, Grupa 18</t>
  </si>
  <si>
    <t>Nabava potrošnog materijala za nuklearnu medicinu za zdr. ustanove u RH s namjerom sklapanja okvirnog sporazuma s jednim gospodarskim subjektom za dvogodišnje razdoblje za svaku grupu, Grupa 19</t>
  </si>
  <si>
    <t>Nabava potrošnog materijala za nuklearnu medicinu za zdr. ustanove u RH s namjerom sklapanja okvirnog sporazuma s jednim gospodarskim subjektom za dvogodišnje razdoblje za svaku grupu, Grupa 20</t>
  </si>
  <si>
    <t>Nabava potrošnog materijala za nuklearnu medicinu za zdr. ustanove u RH s namjerom sklapanja okvirnog sporazuma s jednim gospodarskim subjektom za dvogodišnje razdoblje za svaku grupu, Grupa 21</t>
  </si>
  <si>
    <t>Nabava potrošnog materijala za nuklearnu medicinu za zdr. ustanove u RH s namjerom sklapanja okvirnog sporazuma s jednim gospodarskim subjektom za dvogodišnje razdoblje za svaku grupu, Grupa 26</t>
  </si>
  <si>
    <t>Nabava potrošnog materijala za nuklearnu medicinu za zdr. ustanove u RH s namjerom sklapanja okvirnog sporazuma s jednim gospodarskim subjektom za dvogodišnje razdoblje za svaku grupu, Grupa 31</t>
  </si>
  <si>
    <t>Nabava potrošnog materijala za nuklearnu medicinu za zdr. ustanove u RH s namjerom sklapanja okvirnog sporazuma s jednim gospodarskim subjektom za dvogodišnje razdoblje za svaku grupu, Grupa 32</t>
  </si>
  <si>
    <t>Nabava potrošnog materijala za nuklearnu medicinu za zdr. ustanove u RH s namjerom sklapanja okvirnog sporazuma s jednim gospodarskim subjektom za dvogodišnje razdoblje za svaku grupu, Grupa 33</t>
  </si>
  <si>
    <t>Nabava potrošnog materijala za nuklearnu medicinu za zdr. ustanove u RH s namjerom sklapanja okvirnog sporazuma s jednim gospodarskim subjektom za dvogodišnje razdoblje za svaku grupu, Grupa 35</t>
  </si>
  <si>
    <t>Nabava potrošnog materijala za nuklearnu medicinu za zdr. ustanove u RH s namjerom sklapanja okvirnog sporazuma s jednim gospodarskim subjektom za dvogodišnje razdoblje za svaku grupu, Grupa 36</t>
  </si>
  <si>
    <t>Nabava potrošnog materijala za nuklearnu medicinu za zdr. ustanove u RH s namjerom sklapanja okvirnog sporazuma s jednim gospodarskim subjektom za dvogodišnje razdoblje za svaku grupu, Grupa 37</t>
  </si>
  <si>
    <t>Nabava potrošnog materijala za nuklearnu medicinu za zdr. ustanove u RH s namjerom sklapanja okvirnog sporazuma s jednim gospodarskim subjektom za dvogodišnje razdoblje za svaku grupu, Grupa 38</t>
  </si>
  <si>
    <t>Nabava potrošnog materijala za nuklearnu medicinu za zdr. ustanove u RH s namjerom sklapanja okvirnog sporazuma s jednim gospodarskim subjektom za dvogodišnje razdoblje za svaku grupu, Grupa 41</t>
  </si>
  <si>
    <t>Nabava potrošnog materijala za nuklearnu medicinu za zdr. ustanove u RH s namjerom sklapanja okvirnog sporazuma s jednim gospodarskim subjektom za dvogodišnje razdoblje za svaku grupu, Grupa 44</t>
  </si>
  <si>
    <t>Nabava potrošnog materijala za nuklearnu medicinu za zdr. ustanove u RH s namjerom sklapanja okvirnog sporazuma s jednim gospodarskim subjektom za dvogodišnje razdoblje za svaku grupu, Grupa 45</t>
  </si>
  <si>
    <t>Nabava potrošnog materijala za nuklearnu medicinu za zdr. ustanove u RH s namjerom sklapanja okvirnog sporazuma s jednim gospodarskim subjektom za dvogodišnje razdoblje za svaku grupu, Grupa 47</t>
  </si>
  <si>
    <t>Nabava potrošnog materijala za nuklearnu medicinu za zdr. ustanove u RH s namjerom sklapanja okvirnog sporazuma s jednim gospodarskim subjektom za dvogodišnje razdoblje za svaku grupu, Grupa 52</t>
  </si>
  <si>
    <t>Nabava potrošnog materijala za nuklearnu medicinu za zdr. ustanove u RH s namjerom sklapanja okvirnog sporazuma s jednim gospodarskim subjektom za dvogodišnje razdoblje za svaku grupu, Grupa 53</t>
  </si>
  <si>
    <t>Nabava potrošnog materijala za nuklearnu medicinu za zdr. ustanove u RH s namjerom sklapanja okvirnog sporazuma s jednim gospodarskim subjektom za dvogodišnje razdoblje za svaku grupu, Grupa 54</t>
  </si>
  <si>
    <t>Nabava potrošnog materijala za nuklearnu medicinu za zdr. ustanove u RH s namjerom sklapanja okvirnog sporazuma s jednim gospodarskim subjektom za dvogodišnje razdoblje za svaku grupu, Grupa 55</t>
  </si>
  <si>
    <t>Nabava potrošnog materijala za nuklearnu medicinu za zdr. ustanove u RH s namjerom sklapanja okvirnog sporazuma s jednim gospodarskim subjektom za dvogodišnje razdoblje za svaku grupu, Grupa 56</t>
  </si>
  <si>
    <t>EVRO: 9/2017/E-VV</t>
  </si>
  <si>
    <t>2018/S 0F3-0017005</t>
  </si>
  <si>
    <t>102/18</t>
  </si>
  <si>
    <t xml:space="preserve">Sklapanje ugovora o opskrbi prirodnim plinom za Grupu/E na temelju OS SDUSJN-a </t>
  </si>
  <si>
    <t>2016/S 002-0029867</t>
  </si>
  <si>
    <t>Sklapanje Dodatka br.1 Ugovora na temelju OS SDUSJN, broj 13/2015-3</t>
  </si>
  <si>
    <t>104/18</t>
  </si>
  <si>
    <t>105/18</t>
  </si>
  <si>
    <t>Sklapanje Dodatka br.1 Ugovora na temelju OS SDUSJN, broj 13/2015-4</t>
  </si>
  <si>
    <t>8/2018-E/MV</t>
  </si>
  <si>
    <t>106/18</t>
  </si>
  <si>
    <t>107/18</t>
  </si>
  <si>
    <t>Dodatak br. 2 Ugovora o nabavi potrošnog materijala -Grupa 1. Papirna konfekcija (toaletni papir, papirnati ručnici i salvete)</t>
  </si>
  <si>
    <t>108/18</t>
  </si>
  <si>
    <t>111/18</t>
  </si>
  <si>
    <t xml:space="preserve">EVRO: 08/2017/E-VV </t>
  </si>
  <si>
    <t>Registar ugovora temeljem Okvirnih sporazuma Ministarstva zdravstva za 2018. godinu</t>
  </si>
  <si>
    <t>Ugovor o javnoj nabavi usluga prijevoda službenih dokumenata i usmenog prevođenja za potrebe MIZ-a za 2017. i 2018. godinu</t>
  </si>
  <si>
    <t>103/18</t>
  </si>
  <si>
    <t>22.05.2018. do 31.05.2019.</t>
  </si>
  <si>
    <t>Ugovor o nabavi usluga čišćenja prostorija temeljem Okvirnog sporazuma za Grupu 22: Vukovarsko-srijemska županija</t>
  </si>
  <si>
    <t>Ugovor o nabavi usluga čišćenja prostorija temeljem Okvirnog sporazuma za Grupu 25: Zagreb II</t>
  </si>
  <si>
    <t>109/18</t>
  </si>
  <si>
    <t>110/18</t>
  </si>
  <si>
    <t>Sklapanje Dodatka br.2 Ugovora na temelju OS SDUSJN, broj 13/2015-1</t>
  </si>
  <si>
    <t>Sklapanje ugovora na temelju OS SDUSJN, 12/2017-22</t>
  </si>
  <si>
    <t>Sklapanje ugovora na temleju OS SDUSJN, 12/2017-25</t>
  </si>
  <si>
    <t>IASON GmbH, Feldkirchner Strasse 4, 8054 Graz-Seiersberg, Austrija</t>
  </si>
  <si>
    <t>Narudžbenica 25/2018</t>
  </si>
  <si>
    <t>Narudžbenica 27/2018</t>
  </si>
  <si>
    <t>63/2018-E/JN</t>
  </si>
  <si>
    <t>66/2018-E/JN</t>
  </si>
  <si>
    <t>67/2018-E/JN</t>
  </si>
  <si>
    <t>Hitni avio prijevoza ZG-Klagenfurt-ZG</t>
  </si>
  <si>
    <t>Hitni avio prijevoz Reichelsheim-ZG</t>
  </si>
  <si>
    <t xml:space="preserve">60 dana od dana izdavanja narudžbenice </t>
  </si>
  <si>
    <t>Dodatak br. 1 Ugovora o nabavi potrošnog materijala Grupa 3. Sredstva za pranje i čišćenje i ostala sredstva za opću higijenu</t>
  </si>
  <si>
    <t>Dodatak br. 1 Ugovora o nabavi potrošnog materijala Grupa 4. Pribor za čišćenje i pribor za jelo i piće (za jednokratnu upotrebu)</t>
  </si>
  <si>
    <t>PACIJENT DVA ustanova za zdravstvenu skrb, OIB: 03282560048</t>
  </si>
  <si>
    <t>09123000</t>
  </si>
  <si>
    <t>do 31.01.2020.</t>
  </si>
  <si>
    <t>2017/S 0F3-0011373</t>
  </si>
  <si>
    <t>Otvoreni postupak</t>
  </si>
  <si>
    <t>do 12.06.2019.</t>
  </si>
  <si>
    <t>BIOVIT d.o.o., OIB: 73275412890</t>
  </si>
  <si>
    <t>H.K.O. d.o.o., OIB: 36754161329</t>
  </si>
  <si>
    <t>MEDICAL INTERTRADE d.o.o.,OIB: 04492664153</t>
  </si>
  <si>
    <t>LKB Vertriebs GmbH, Beč, Austrija; Podružnica Zagreb, OIB: 02906094578</t>
  </si>
  <si>
    <t>MEDI - LAB d.o.o., OIB: 77804145433</t>
  </si>
  <si>
    <t>BECKMAN - COULTER d.o.o., OIB: 46191202403</t>
  </si>
  <si>
    <t>DIAHEM d.o.o., OIB: 40103171762</t>
  </si>
  <si>
    <t>MEDIKA d.d., OIB: 94818858923</t>
  </si>
  <si>
    <t>SONIMED d.o.o., OIB: 76981693625</t>
  </si>
  <si>
    <t>PHOENIX FARMACIJA d.o.o., OIB: 36755252122</t>
  </si>
  <si>
    <t>JASIKA d.o.o., OIB: 62815184072</t>
  </si>
  <si>
    <t>Ugovor o opskrbi prirodnim plinom za grupu 23. Zagreb, Zaprešić, Velika Gorica</t>
  </si>
  <si>
    <t>EVUS: 6/2017E-MV</t>
  </si>
  <si>
    <t>68/2018-E/JN</t>
  </si>
  <si>
    <t>Hitni avio prijevoz ZG-Mannheim-ZG</t>
  </si>
  <si>
    <t>Narudžbenica 28/2018</t>
  </si>
  <si>
    <t>27/18</t>
  </si>
  <si>
    <t>33140000</t>
  </si>
  <si>
    <t>Usluge sanitetskog cestovnog prijevoza organa, pacijenata (uz pratnju liječnika prema potrebi) i transplantacijskih timova, sa sklapanjem Okvirnog sporazuma na rok od dvije godine od sklapanja Okvirnog sporazuma</t>
  </si>
  <si>
    <t>2018/S 0F3-0018513</t>
  </si>
  <si>
    <t>Narudžbenica 32/2018</t>
  </si>
  <si>
    <t>70/2018-E/JN</t>
  </si>
  <si>
    <t>Nabava projektora za potrebe Ministarstva zdravstva</t>
  </si>
  <si>
    <t>do 30 dana od izdavanja narudžbenice</t>
  </si>
  <si>
    <t>69/2018-E/JN</t>
  </si>
  <si>
    <t>Nabava medicinskog šatora na napuhavanje za potrebe Kriznog stožera</t>
  </si>
  <si>
    <t>Narudžbenica 33/2018</t>
  </si>
  <si>
    <t>15 dana od dana slanja narudžbenice</t>
  </si>
  <si>
    <t>Narudžbenica 34/2018</t>
  </si>
  <si>
    <t>74/2018-E/JN</t>
  </si>
  <si>
    <t>10 dana od primitka narudžbenice</t>
  </si>
  <si>
    <t>Narudžbenica 36/2018</t>
  </si>
  <si>
    <t>Narudžbenica 37/2018</t>
  </si>
  <si>
    <t>77/2018-E/JN</t>
  </si>
  <si>
    <t>79/2018-E/JN</t>
  </si>
  <si>
    <t xml:space="preserve">70 dana od dana izdavanja narudžbenice </t>
  </si>
  <si>
    <t>Nabava usluga istraživanja o percepciji korupcije u zdravstvu</t>
  </si>
  <si>
    <t>12/2018-E/JN</t>
  </si>
  <si>
    <t>125/18</t>
  </si>
  <si>
    <t>1 godina</t>
  </si>
  <si>
    <t>146/18</t>
  </si>
  <si>
    <t>149/18</t>
  </si>
  <si>
    <t>76/2018-E/JN</t>
  </si>
  <si>
    <t xml:space="preserve">Dodatak br. 1 Ugovoru o nabavi zaštitarskih usluga za potrebe Ministarstva zdravstva Republike Hrvatske 2. grupa za Korisnike 2: Tjelesna zaštita na lokacijama u Zagrebu </t>
  </si>
  <si>
    <t>112/18</t>
  </si>
  <si>
    <t>113/18</t>
  </si>
  <si>
    <t>114/18</t>
  </si>
  <si>
    <t>115/18</t>
  </si>
  <si>
    <t>116/18</t>
  </si>
  <si>
    <t>117/18</t>
  </si>
  <si>
    <t>118/18</t>
  </si>
  <si>
    <t>119/18</t>
  </si>
  <si>
    <t>120/18</t>
  </si>
  <si>
    <t>121/18</t>
  </si>
  <si>
    <t>122/18</t>
  </si>
  <si>
    <t>123/18</t>
  </si>
  <si>
    <t>124/18</t>
  </si>
  <si>
    <t>150/18</t>
  </si>
  <si>
    <t>151/18</t>
  </si>
  <si>
    <t>152/18</t>
  </si>
  <si>
    <t>Ugovor o javnoj nabavi usluga sanitetskog cestovnog prijevoza organa, pacijenata (uz pratnju liječnika prema potrebi) i transplantacijskih timova, sa  sklapanjem Okvirnog sporazuma na rok od dvije godine od sklapanja Okvirnog sporazuma</t>
  </si>
  <si>
    <t>75/2018-E/JN</t>
  </si>
  <si>
    <t>HER - TEH d.o.o., 20684174054</t>
  </si>
  <si>
    <t>AMINOMED Zagreb d.o.o., 06613433156</t>
  </si>
  <si>
    <t>Narodne novine d.d., 64546066176</t>
  </si>
  <si>
    <t>IPSOS d.o.o., 01710734686</t>
  </si>
  <si>
    <t>Ugovor o nabavi usluga čišćenja prostorija temeljem Okvirnog sporazuma za Grupu 12- Sisačko- moslavačka županija</t>
  </si>
  <si>
    <t>Ugovor o nabavi usluga čišćenja prostorija temeljem Okvirnog sporazuma za Grupu 10- grad Pula</t>
  </si>
  <si>
    <t>Ugovor o nabavi usluga čišćenja prostorija temeljem Okvirnog sporazuma za Grupu 9: Istarska županija (osima grada Pule)</t>
  </si>
  <si>
    <t>Ugovor o nabavi usluga čišćenja prostorija temeljem Okvirnog sporazuma za Grupu 8: grad Rijeka</t>
  </si>
  <si>
    <t>Ugovor o nabavi usluga čišćenja prostorija temeljem Okvirnog sporazuma za Grupu 5: Zadarska županija</t>
  </si>
  <si>
    <t>Ugovor o nabavi usluga čišćenja prostorija temeljem Okvirnog sporazuma za Grupu 4-Šibensko-kninska županija</t>
  </si>
  <si>
    <t>Ugovor o nabavi usluga čišćenja prostorija temeljem Okvirnog sporazuma za Grupu 1-Dubrovačko-neretvanska županija</t>
  </si>
  <si>
    <t>Ugovor o nabavi usluga čišćenja prostorija temeljem Okvirnog sporazuma za Grupu 3-grad Split</t>
  </si>
  <si>
    <t>Ugovor o nabavi usluga čišćenja prostorija temeljem Okvirnog sporazuma za Grupu 2: Krapinsko-zagorska županija</t>
  </si>
  <si>
    <t>Ugovor o nabavi usluga čišćenja prostorija temeljem Okvirnog sporazuma za Grupu 4: Osječko-baranjska županija</t>
  </si>
  <si>
    <t>Ugovor o nabavi usluga čišćenja prostorija temeljem Okvirnog sporazuma za Grupu 5: Zagrebačka županija</t>
  </si>
  <si>
    <t>Ugovor o nabavi usluga čišćenja prostorija temeljem Okvirnog sporazuma za Grupu 11: Karlovačka županija</t>
  </si>
  <si>
    <t>Ugovor o javnoj nabavi usluga
za nabavu elektroničke komunikacijske usluge u nepokretnoj mreži temeljem Okvirnog sporazuma 2/2017-12</t>
  </si>
  <si>
    <t>Sklapanje ugovora na temelju OS 12/2017-12 i Dodatka I.</t>
  </si>
  <si>
    <t>Sklapanje ugovora na temelju OS 12/2017-10 i Dodatka I.</t>
  </si>
  <si>
    <t>Sklapanje ugovora na temelju OS 12/2017-9 i Dodatka I.</t>
  </si>
  <si>
    <t>Sklapanje ugovora na temelju OS 12/2017-8</t>
  </si>
  <si>
    <t>Sklapanje ugovora na temelju OS 12/2017-5</t>
  </si>
  <si>
    <t>Sklapanje ugovora na temelju OS 12/2017-4</t>
  </si>
  <si>
    <t>Sklapanje ugovora na temelju OS 12/2017-1</t>
  </si>
  <si>
    <t>Sklapanje ugovora na temelju OS 12/2017-3</t>
  </si>
  <si>
    <t>Sklapanje ugovora na temelju OS 7/2018-2</t>
  </si>
  <si>
    <t>Sklapanje ugovora na temelju OS 7/2018-4</t>
  </si>
  <si>
    <t>Sklapanje ugovora na temelju OS 7/2018-5</t>
  </si>
  <si>
    <t>Sklapanje ugovora na temelju OS 12/2017-11</t>
  </si>
  <si>
    <t>Sklapanje ugovora na temelju OS 2/2017-12</t>
  </si>
  <si>
    <t>Dodatne količine</t>
  </si>
  <si>
    <t>02.07.2018. do 02.07.2019.</t>
  </si>
  <si>
    <t>12/2017</t>
  </si>
  <si>
    <t>2017/S 0F2-0027924</t>
  </si>
  <si>
    <t>2/2017</t>
  </si>
  <si>
    <t>2017/S 0F2-0011742</t>
  </si>
  <si>
    <t>3 godine</t>
  </si>
  <si>
    <t>Sklapanje ugovora na temelju Okvirnog sporazuma SDUSJN, broj 14/2015-3</t>
  </si>
  <si>
    <t>Sklapanje ugovora na temelju Okvirnog sporazuma SDUSJN, broj 14/2015-5</t>
  </si>
  <si>
    <t>Sklapanje ugovora na temelju Okvirnog sporazuma SDUSJN, broj 14/2015-6</t>
  </si>
  <si>
    <t xml:space="preserve">Ugovor o javnoj nabavi tonera i tinti za grupu 3.- Lexmark </t>
  </si>
  <si>
    <t>Ugovor o javnoj nabavi tonera i tinti za grupu 5.- Xerox</t>
  </si>
  <si>
    <t>1 godina, odnosno do sklapanja novog Okvirnog sporazuma</t>
  </si>
  <si>
    <t>7/2016</t>
  </si>
  <si>
    <t>Ugovor o javnoj nabavi tonera i tinti za grupu 6.- toneri, tinte i ostali potrošni materijal drugih proizvođača ispisnih uređaja</t>
  </si>
  <si>
    <t xml:space="preserve">Međimurje-plin d.o.o., 29035933600 </t>
  </si>
  <si>
    <t>Zajednica ponuditelja: INSAKO d.o.o., 39851720584 i PREMIUM d.o.o., 99050636440</t>
  </si>
  <si>
    <t>Zajednica ponuditelja: INSAKO d.o.o.,39851720584 i PREMIUM d.o.o., 99050636440</t>
  </si>
  <si>
    <t>INSAKO d.o.o., 39851720584</t>
  </si>
  <si>
    <t>Pleter-usluge d.o.o., 50056328499</t>
  </si>
  <si>
    <t>Forset d.o.o., 78226361004</t>
  </si>
  <si>
    <t>Adriatic servis d.o.o., 94765037768</t>
  </si>
  <si>
    <t>Hrvatski Telekom d.d., 81793146560</t>
  </si>
  <si>
    <t>Zajednica ponuditelja: Makromikro Grupa d.o.o., 50467974870, Makromikro d.o.o., 08564317085</t>
  </si>
  <si>
    <t>GROSSI ULAGANJA d.o.o., 04091477986</t>
  </si>
  <si>
    <t>AIR ART d.o.o., 28859659165</t>
  </si>
  <si>
    <t>LAUS CC, 59806315787</t>
  </si>
  <si>
    <t>Air Pannonia d.o.o., 82047274303</t>
  </si>
  <si>
    <t>CompING d.o.o., 09201087238</t>
  </si>
  <si>
    <t>Blizina d.o.o., 40722747007</t>
  </si>
  <si>
    <t>Det Norske Veritas Adriatica d.o.o., 66958856391</t>
  </si>
  <si>
    <t>Tehnoservis-Horvat i Horvat d.o.o., 21056790392</t>
  </si>
  <si>
    <t>BOROVAC I BENCE d.o.o., 49791523798</t>
  </si>
  <si>
    <t>Kodeks d.o.o., 82691288367</t>
  </si>
  <si>
    <t>SVIJET JEZIKA ustanova za obrazovanje odraslih, 08889648110</t>
  </si>
  <si>
    <t>Servis rashladnih sistema i autoprijevoz "Frigo-M", 78002631026</t>
  </si>
  <si>
    <t>Hrvatske autoceste d.o.o., 57500462912</t>
  </si>
  <si>
    <t>LIMES PLUS d.o.o., 57560191883</t>
  </si>
  <si>
    <t>AIR  ART d.o.o., 28859659165</t>
  </si>
  <si>
    <t>D.D. elektronički servis- trgovina, 88465664569</t>
  </si>
  <si>
    <t>Regionalna energetska agencija Sjeverozapadne Hrvatske, 93298204867</t>
  </si>
  <si>
    <t>IN2 d.o.o., 68195665956</t>
  </si>
  <si>
    <t>Nabava usluga održavanja i servisiranja telefaks i fotokopirnih uređaja za lokaciju Ministarstva zdravstva, Ksaver 200a, Zagreb</t>
  </si>
  <si>
    <t>17/2018-E/JN</t>
  </si>
  <si>
    <t>126/18</t>
  </si>
  <si>
    <t>Ispravak čl. 4. stavak 4.2. Ugovora</t>
  </si>
  <si>
    <t>Ugovor o uvjetima pružanja HITRONet usluga</t>
  </si>
  <si>
    <t>Financijska agencija, OIB: 85821130368</t>
  </si>
  <si>
    <t>127/18</t>
  </si>
  <si>
    <t>128/18</t>
  </si>
  <si>
    <t>129/18</t>
  </si>
  <si>
    <t>130/18</t>
  </si>
  <si>
    <t>131/18</t>
  </si>
  <si>
    <t>132/18</t>
  </si>
  <si>
    <t>133/18</t>
  </si>
  <si>
    <t>134/18</t>
  </si>
  <si>
    <t>135/18</t>
  </si>
  <si>
    <t>136/18</t>
  </si>
  <si>
    <t>137/18</t>
  </si>
  <si>
    <t>138/18</t>
  </si>
  <si>
    <t>139/18</t>
  </si>
  <si>
    <t>140/18</t>
  </si>
  <si>
    <t>141/18</t>
  </si>
  <si>
    <t>142/18</t>
  </si>
  <si>
    <t>143/18</t>
  </si>
  <si>
    <t>144/18</t>
  </si>
  <si>
    <t>145/18</t>
  </si>
  <si>
    <t>Ugovor o javnoj nabavi roba za nabavu uređaja za magnetsku rezonancu1.5T za potrebe zdravstvenih ustanova u Republici Hrvatskoj 1. Grupa - Uređaj za magnetsku rezonancu 1.5T Klinički bolnički centar Zagreb, 1 komad</t>
  </si>
  <si>
    <t>Ugovor o javnoj nabavi roba za nabavu uređaja za magnetsku rezonancu1.5T za potrebe zdravstvenih ustanova u Republici Hrvatskoj 2. Grupa - magnetska rezonanca 1.5T Klinički bolnički centar Split, 1 komad</t>
  </si>
  <si>
    <t>Ugovor o javnoj nabavi roba za nabavu uređaja za magnetsku rezonancu1.5T za potrebe zdravstvenih ustanova u Republici Hrvatskoj 3. Grupa - magnetska rezonanca 1.5T Klinički bolnički centar Rijeka, 1 komad</t>
  </si>
  <si>
    <t>Ugovor o javnoj nabavi roba za nabavu uređaja za magnetsku rezonancu1.5T za potrebe zdravstvenih ustanova u Republici Hrvatskoj 4. Grupa - magnetska rezonanca 1.5T Klinički bolnički centar Sestre milosrdnice, 1 komad</t>
  </si>
  <si>
    <t>Ugovor o javnoj nabavi roba za nabavu uređaja za magnetsku rezonancu1.5T za potrebe zdravstvenih ustanova u Republici Hrvatskoj 5. Grupa - magnetska rezonanca 1.5T za Kliničku bolnicu Dubrava, 1 komad</t>
  </si>
  <si>
    <t>Ugovor o javnoj nabavi roba za nabavu uređaja za magnetsku rezonancu1.5T za potrebe zdravstvenih ustanova u Republici Hrvatskoj 6. Grupa - magnetska rezonanca 1.5T za Opću bolnicu Varaždin, 1 komad</t>
  </si>
  <si>
    <t>Ugovor o javnoj nabavi roba za nabavu uređaja za magnetsku rezonancu1.5T za potrebe zdravstvenih ustanova u Republici Hrvatskoj 7. Grupa - magnetska rezonanca 1.5T za Opću bolnicu Zadar, 1 komad</t>
  </si>
  <si>
    <t>Ugovor o javnoj nabavi medicinskih uređaja sa isporukom, montažom, servisiranjem i održavanjem u punoj funkciji za Klinički bolnički centar Zagreb Grupa 1 - Uređaj za intra-kranijalnu radiokirurgiju sa izvorom zračenja CO-60, 1 komad</t>
  </si>
  <si>
    <t>Ugovor o javnoj nabavi medicinskih uređaja sa isporukom, montažom, servisiranjem i održavanjem u punoj funkciji za Klinički bolnički centar Zagreb Grupa 2 - MRI uređaj od 1,5T, 1 komad</t>
  </si>
  <si>
    <t>Ugovor o javnoj nabavi roba za nabavu angiografskih monoplanarnih RTG aparata za interventnu kardiologiju 1. Grupa: angiografski monoplanarni RTG aparat za interventnu kardiologiju za Klinički bolnički centar Sestre milosrdnice, Zagreb, 1 komad</t>
  </si>
  <si>
    <t>Ugovor o javnoj nabavi roba za nabavu angiografskih monoplanarnih RTG aparata za interventnu kardiologiju 2. Grupa: angiografski monoplanarni RTG aparat za interventnu kardiologiju za Klinički bolnički centar Split, 1 komad</t>
  </si>
  <si>
    <t>Ugovor o javnoj nabavi roba za nabavu angiografskih monoplanarnih RTG aparata za interventnu kardiologiju 3. Grupa: angiografski monoplanarni RTG aparat za interventnu kardiologiju za Klinički bolnički centar Rijeka, 1 komad</t>
  </si>
  <si>
    <t>Ugovor o javnoj nabavi roba za nabavu angiografskih monoplanarnih RTG aparata za interventnu kardiologiju 4. Grupa: angiografski monoplanarni RTG aparat za interventnu kardiologiju za Kliničku bolnicu Dubrava, 1 komad</t>
  </si>
  <si>
    <t>Ugovor o javnoj nabavi roba za nabavu angiografskih monoplanarnih RTG aparata za interventnu kardiologiju 5. Grupa: angiografski monoplanarni RTG aparat za interventnu kardiologiju za Kliničku bolnicu "Sveti Duh", 1 komad</t>
  </si>
  <si>
    <t>Ugovor o javnoj nabavi roba za nabavu angiosala DSA/digitalnih za intervencijske radiološke procedure za zdravstvene ustanove u Republici Hrvatskoj Grupa 1: angiosala - DSA/digitalna za intervencijske radiološke procedure za potrebe Kliničkog bolničkog centra Zagreb, 1 komad</t>
  </si>
  <si>
    <t>Ugovor o javnoj nabavi roba za nabavu angiosala DSA/digitalnih za intervencijske radiološke procedure za zdravstvene ustanove u Republici Hrvatskoj Grupa 2: angiosala - DSA/digitalna za intervencijske radiološke procedure za potrebe Kliničkog bolničkog centra Osijek, 1 komad</t>
  </si>
  <si>
    <t>Ugovor o javnoj nabavi roba za nabavu angiosala DSA/digitalnih za intervencijske radiološke procedure za zdravstvene ustanove u Republici Hrvatskoj Grupa 3: angiosala - DSA/digitalna za intervencijske radiološke procedure za potrebe Kliničkog bolničkog centra Rijeka, 1 komad</t>
  </si>
  <si>
    <t>Ugovor o javnoj nabavi roba za nabavu angiosala DSA/digitalnih za intervencijske radiološke procedure za zdravstvene ustanove u Republici Hrvatskoj Grupa 4: angiosala - DSA/digitalna za intervencijske radiološke procedure za potrebe Kliničkog bolničkog centra Sestre milosrdnice, 1 komad</t>
  </si>
  <si>
    <t>Ugovor o javnoj nabavi roba za nabavu angiosala DSA/digitalnih za intervencijske radiološke procedure za zdravstvene ustanove u Republici Hrvatskoj Grupa 5: angiosala - DSA/digitalna za intervencijske radiološke procedure za potrebe Kliničku bolnicu Dubrava, 1 komad</t>
  </si>
  <si>
    <t>EVRO: 5/2017/E-VV</t>
  </si>
  <si>
    <t>EVRO: 06/2017/E-VV</t>
  </si>
  <si>
    <t>EVRO: 03/2017/E-VV</t>
  </si>
  <si>
    <t>04/2017/E-VV</t>
  </si>
  <si>
    <t xml:space="preserve">7.287.500,00,00 </t>
  </si>
  <si>
    <t>od dana sklapanja do isteka produženog jamstvenog roka od 5 godina od dana primopredaje</t>
  </si>
  <si>
    <t>od dana sklapanja do isteka produženog jamstvenog roka od 4 godine od dana primopredaje</t>
  </si>
  <si>
    <t>od dana sklapanja do isteka produženog jamstvenog roka od 3 godine od dana primopredaje</t>
  </si>
  <si>
    <t>od dana sklapanja do isteka produženog jamstvenog roka od 2 godine od dana primopredaje</t>
  </si>
  <si>
    <t>Siemens Healthcare d.o.o., OIB: 97824531898</t>
  </si>
  <si>
    <t>Siemens Healthcare d.o.o., Heinzelova 70/A, Zagreb, OIB: 97824531898</t>
  </si>
  <si>
    <r>
      <t xml:space="preserve">Medicem-servis d.o.o., </t>
    </r>
    <r>
      <rPr>
        <sz val="7"/>
        <color theme="1"/>
        <rFont val="Arial"/>
        <family val="2"/>
        <charset val="238"/>
      </rPr>
      <t>OIB: 58386011221</t>
    </r>
  </si>
  <si>
    <r>
      <t xml:space="preserve">Zajednica ponuditelja Iceberg International Trading d.o.o., </t>
    </r>
    <r>
      <rPr>
        <sz val="7"/>
        <color theme="1"/>
        <rFont val="Arial"/>
        <family val="2"/>
        <charset val="238"/>
      </rPr>
      <t xml:space="preserve">OIB: 52267874404; Philips Medical Systems Nederland B.V., Boschdijk 525 </t>
    </r>
  </si>
  <si>
    <r>
      <t xml:space="preserve">Zajednica ponuditelja Iceberg International Trading d.o.o., </t>
    </r>
    <r>
      <rPr>
        <sz val="7"/>
        <color theme="1"/>
        <rFont val="Arial"/>
        <family val="2"/>
        <charset val="238"/>
      </rPr>
      <t xml:space="preserve">Horvatovac 90, Zagreb, OIB: 52267874404; Philips Medical Systems Nederland B.V., Boschdijk 525 </t>
    </r>
  </si>
  <si>
    <t xml:space="preserve">Ugovor o javnoj nabavi roba za nabavu robotskog kirurškog sustava </t>
  </si>
  <si>
    <t>147/18 (na Ugovoru i u EOJN RH upisan broj 148/18)</t>
  </si>
  <si>
    <t>40/2018/E-VV</t>
  </si>
  <si>
    <t>od dana sklapanja do isteka ugovorenog jamstvenog roka od 12 mjeseci od dana primopredaje</t>
  </si>
  <si>
    <r>
      <rPr>
        <sz val="7"/>
        <color theme="1"/>
        <rFont val="Arial"/>
        <family val="2"/>
        <charset val="238"/>
      </rPr>
      <t>TransEnterix Europe S.a.R.L. (Swiss Branch), Via Maggio 1C, 6900 Lugano, Švicarska CHE.371.585.567</t>
    </r>
  </si>
  <si>
    <t>Ugovor o javnoj nabavi Linearnog akceleratora i sustava za planiranje radioterapije za Klinički bolnički centar Zagreb sa servisiranjem i održavanjem u punoj funkciji</t>
  </si>
  <si>
    <t>148/18</t>
  </si>
  <si>
    <t xml:space="preserve">EVRO: 16/2015/E-VV </t>
  </si>
  <si>
    <t>pet godina od primopredaje linearnog akceleratora</t>
  </si>
  <si>
    <t>2018/S 0F3-0025085</t>
  </si>
  <si>
    <t>2018/S 0F3-0025089</t>
  </si>
  <si>
    <t>2018/S 0F3-0025095</t>
  </si>
  <si>
    <t>2018/S 0F3-0025099</t>
  </si>
  <si>
    <t>2018/S 0F3-0026926</t>
  </si>
  <si>
    <t>2018/S 003-0028002</t>
  </si>
  <si>
    <t>Medicem- Servis d.o.o., OIB: 58386011221</t>
  </si>
  <si>
    <t>Promjena jediničnih cijena iz Okvirnog sporazuma</t>
  </si>
  <si>
    <t>Produžen rok trajanja OS- dodatne količine</t>
  </si>
  <si>
    <t>Zajednica ponuditelja: Birodom d.o.o., 47794513055; Ingpro d.o.o., 93205229945; Tip-Zagreb d.o.o., 36198195227; Zvibor d.o.o., 03454358063</t>
  </si>
  <si>
    <t>01.01.2018. do 31.12.2018.</t>
  </si>
  <si>
    <t>I. Dodatak Ugovora o javnoj nabavi robe za nabavu centralnog upravljačkog sustava za upravljanje organizacijskom strukturom zdravstvenog sustava,centralnog sustava komunikacije s bolnicama,sustava za automatsko dnevno prikupljanje svih zdravstvenih indikatora, rudarenja podataka, strukturirane objave na webu iz svih bolnica u Republici Hrvatskoj, te nadogradnje sustava fakturiranja iz bolnica</t>
  </si>
  <si>
    <t>od dana sklapanja do isteka jamstvenog roka od 12 mjeseci od dana primopredaje</t>
  </si>
  <si>
    <t>Narudžbenica 2/2018</t>
  </si>
  <si>
    <t>Nabava uredskog materijala za potrebe Ministarstva zdravstva</t>
  </si>
  <si>
    <t>12 mjeseci od dana izdavanja narudžbenice</t>
  </si>
  <si>
    <t>Zagrebački Holding d.o.o Podružnica Zagrebparking, 85584865987</t>
  </si>
  <si>
    <t>Narudžbenica 24/2018</t>
  </si>
  <si>
    <t>Nabava uništavača dokumenata/papira za potrebe Ministarstva zdravstva</t>
  </si>
  <si>
    <t>Hitni avio prijevoz ZG-Budimpešta-ZG</t>
  </si>
  <si>
    <t>Hitni avio prijevoz Ostend-ZG</t>
  </si>
  <si>
    <t>Hitni avio prijevoz ZG-Erfurt-ZG</t>
  </si>
  <si>
    <t>Narudžbenica 39/2018</t>
  </si>
  <si>
    <t>Narudžbenica 40/2018</t>
  </si>
  <si>
    <t>85/2018-E/JN</t>
  </si>
  <si>
    <t>86/2018-E/JN</t>
  </si>
  <si>
    <t>Izuzeće sukladno čl. 32 ZJN 2016</t>
  </si>
  <si>
    <t>55/2018-E/JN</t>
  </si>
  <si>
    <t>Usluge čišćenja prostorija na lokacijama Uprava za sanitarnu inspekciju Drniš, Pag, Valpovo, Našice, Donji Miholjac, Đakovo, Osijek, Vinkovci, Županja, Vukovar, Zadar</t>
  </si>
  <si>
    <t>56/2018-E/JN</t>
  </si>
  <si>
    <t>Narudžbenica 15/2018</t>
  </si>
  <si>
    <t xml:space="preserve">ADRIATIC SERVIS d.o.o., 94765037768                                                                                                                                          </t>
  </si>
  <si>
    <t>Narudžbenica 35/2018</t>
  </si>
  <si>
    <t>Nabava usluga grafičke pripreme i tiska materijala za potrebe aktivnosti na pripremi promocije Nacionalnog program za sigurnost pacijenata</t>
  </si>
  <si>
    <t>72/2018-E/JN</t>
  </si>
  <si>
    <t>Fotosoft d.o.o., 19055683218</t>
  </si>
  <si>
    <t>7 dana od dana dostave znaka i logotipa za vizualno komuniciranje gospodarskom subjektu</t>
  </si>
  <si>
    <t>Narudžbenica 38/2018</t>
  </si>
  <si>
    <t>Kotizacija za "24th Advanced International Training Course in Transplant Coordination"</t>
  </si>
  <si>
    <t>81/2018-E/JN</t>
  </si>
  <si>
    <t>Nabava, izrada i montaža pokretne pregrade</t>
  </si>
  <si>
    <t>Narudžbenica 41/2018</t>
  </si>
  <si>
    <t>Černelić d.o.o., 40174103130</t>
  </si>
  <si>
    <t>90 radnih dana od dana izdavanja narudžbenice</t>
  </si>
  <si>
    <t xml:space="preserve">Donation and Transplantation Institute,Barcelona, OIB: ESG64862006 </t>
  </si>
  <si>
    <t>80/2018-E/JN</t>
  </si>
  <si>
    <t>1/2018-E/JN</t>
  </si>
  <si>
    <t>12.-16.11.2018.</t>
  </si>
  <si>
    <t>ALKEMIST STUDIO d.o.o., 72466496524</t>
  </si>
  <si>
    <t>PACIJENT DVA ustanova za zdravstvenu skrb, 03282560048</t>
  </si>
  <si>
    <t>Okvirni sporazum lijekovi na listama HZZO-a koji imaju generičke paralele, Grupa 1</t>
  </si>
  <si>
    <t>Okvirni sporazum lijekovi na listama HZZO-a koji imaju generičke paralele, Grupa 2</t>
  </si>
  <si>
    <t>Okvirni sporazum lijekovi na listama HZZO-a koji imaju generičke paralele, Grupa 7</t>
  </si>
  <si>
    <t>Okvirni sporazum lijekovi na listama HZZO-a koji imaju generičke paralele, Grupa 8</t>
  </si>
  <si>
    <t>Okvirni sporazum lijekovi na listama HZZO-a koji imaju generičke paralele, Grupa 9</t>
  </si>
  <si>
    <t>Okvirni sporazum lijekovi na listama HZZO-a koji imaju generičke paralele, Grupa 16</t>
  </si>
  <si>
    <t>Okvirni sporazum lijekovi na listama HZZO-a koji imaju generičke paralele, Grupa 17</t>
  </si>
  <si>
    <t>Okvirni sporazum lijekovi na listama HZZO-a koji imaju generičke paralele, Grupa 20</t>
  </si>
  <si>
    <t>Okvirni sporazum lijekovi na listama HZZO-a koji imaju generičke paralele, Grupa 21</t>
  </si>
  <si>
    <t>Okvirni sporazum lijekovi na listama HZZO-a koji imaju generičke paralele, Grupa 22</t>
  </si>
  <si>
    <t>Okvirni sporazum lijekovi na listama HZZO-a koji imaju generičke paralele, Grupa 23</t>
  </si>
  <si>
    <t>Okvirni sporazum lijekovi na listama HZZO-a koji imaju generičke paralele, Grupa 25</t>
  </si>
  <si>
    <t>Okvirni sporazum lijekovi na listama HZZO-a koji imaju generičke paralele, Grupa 26</t>
  </si>
  <si>
    <t>Okvirni sporazum lijekovi na listama HZZO-a koji imaju generičke paralele, Grupa 27</t>
  </si>
  <si>
    <t>Okvirni sporazum lijekovi na listama HZZO-a koji imaju generičke paralele, Grupa 30</t>
  </si>
  <si>
    <t>Okvirni sporazum lijekovi na listama HZZO-a koji imaju generičke paralele, Grupa 31</t>
  </si>
  <si>
    <t>Okvirni sporazum lijekovi na listama HZZO-a koji imaju generičke paralele, Grupa 32</t>
  </si>
  <si>
    <t>Okvirni sporazum lijekovi na listama HZZO-a koji imaju generičke paralele, Grupa 39</t>
  </si>
  <si>
    <t>Okvirni sporazum lijekovi na listama HZZO-a koji imaju generičke paralele, Grupa 41</t>
  </si>
  <si>
    <t>Okvirni sporazum lijekovi na listama HZZO-a koji imaju generičke paralele, Grupa 42</t>
  </si>
  <si>
    <t>Okvirni sporazum lijekovi na listama HZZO-a koji imaju generičke paralele, Grupa 43</t>
  </si>
  <si>
    <t>Okvirni sporazum lijekovi na listama HZZO-a koji imaju generičke paralele, Grupa 44</t>
  </si>
  <si>
    <t>Okvirni sporazum lijekovi na listama HZZO-a koji imaju generičke paralele, Grupa 47</t>
  </si>
  <si>
    <t>Okvirni sporazum lijekovi na listama HZZO-a koji imaju generičke paralele, Grupa 48</t>
  </si>
  <si>
    <t>Okvirni sporazum lijekovi na listama HZZO-a koji imaju generičke paralele, Grupa 49</t>
  </si>
  <si>
    <t>Okvirni sporazum lijekovi na listama HZZO-a koji imaju generičke paralele, Grupa 53</t>
  </si>
  <si>
    <t>Okvirni sporazum lijekovi na listama HZZO-a koji imaju generičke paralele, Grupa 54</t>
  </si>
  <si>
    <t>Okvirni sporazum lijekovi na listama HZZO-a koji imaju generičke paralele, Grupa 56</t>
  </si>
  <si>
    <t>Okvirni sporazum lijekovi na listama HZZO-a koji imaju generičke paralele, Grupa 57</t>
  </si>
  <si>
    <t>Okvirni sporazum lijekovi na listama HZZO-a koji imaju generičke paralele, Grupa 58</t>
  </si>
  <si>
    <t>Okvirni sporazum lijekovi na listama HZZO-a koji imaju generičke paralele, Grupa 61</t>
  </si>
  <si>
    <t>Okvirni sporazum lijekovi na listama HZZO-a koji imaju generičke paralele, Grupa 62</t>
  </si>
  <si>
    <t>Okvirni sporazum lijekovi na listama HZZO-a koji imaju generičke paralele, Grupa 63</t>
  </si>
  <si>
    <t>Okvirni sporazum lijekovi na listama HZZO-a koji imaju generičke paralele, Grupa 75</t>
  </si>
  <si>
    <t>Okvirni sporazum lijekovi na listama HZZO-a koji imaju generičke paralele, Grupa 78</t>
  </si>
  <si>
    <t>Okvirni sporazum lijekovi na listama HZZO-a koji imaju generičke paralele, Grupa 81</t>
  </si>
  <si>
    <t>Okvirni sporazum lijekovi na listama HZZO-a koji imaju generičke paralele, Grupa 84</t>
  </si>
  <si>
    <t>Okvirni sporazum lijekovi na listama HZZO-a koji imaju generičke paralele, Grupa 86</t>
  </si>
  <si>
    <t>Okvirni sporazum lijekovi na listama HZZO-a koji imaju generičke paralele, Grupa 87</t>
  </si>
  <si>
    <t>Okvirni sporazum lijekovi na listama HZZO-a koji imaju generičke paralele, Grupa 98</t>
  </si>
  <si>
    <t>Okvirni sporazum lijekovi na listama HZZO-a koji imaju generičke paralele, Grupa 99</t>
  </si>
  <si>
    <t>Okvirni sporazum lijekovi na listama HZZO-a koji imaju generičke paralele, Grupa 122</t>
  </si>
  <si>
    <t>Okvirni sporazum lijekovi na listama HZZO-a koji imaju generičke paralele, Grupa 132</t>
  </si>
  <si>
    <t>Okvirni sporazum lijekovi na listama HZZO-a koji imaju generičke paralele, Grupa 133</t>
  </si>
  <si>
    <t>Okvirni sporazum lijekovi na listama HZZO-a koji imaju generičke paralele, Grupa 135</t>
  </si>
  <si>
    <t>Okvirni sporazum lijekovi na listama HZZO-a koji imaju generičke paralele, Grupa 136</t>
  </si>
  <si>
    <t>Okvirni sporazum lijekovi na listama HZZO-a koji imaju generičke paralele, Grupa 137</t>
  </si>
  <si>
    <t>Okvirni sporazum lijekovi na listama HZZO-a koji imaju generičke paralele, Grupa 139</t>
  </si>
  <si>
    <t>Okvirni sporazum lijekovi na listama HZZO-a koji imaju generičke paralele, Grupa 140</t>
  </si>
  <si>
    <t>Okvirni sporazum lijekovi na listama HZZO-a koji imaju generičke paralele, Grupa 141</t>
  </si>
  <si>
    <t>Okvirni sporazum lijekovi na listama HZZO-a koji imaju generičke paralele, Grupa 142</t>
  </si>
  <si>
    <t>Okvirni sporazum lijekovi na listama HZZO-a koji imaju generičke paralele, Grupa 152</t>
  </si>
  <si>
    <t>Okvirni sporazum lijekovi na listama HZZO-a koji imaju generičke paralele, Grupa 155</t>
  </si>
  <si>
    <t>Okvirni sporazum lijekovi na listama HZZO-a koji imaju generičke paralele, Grupa 157</t>
  </si>
  <si>
    <t>Okvirni sporazum lijekovi na listama HZZO-a koji imaju generičke paralele, Grupa 158</t>
  </si>
  <si>
    <t>Okvirni sporazum lijekovi na listama HZZO-a koji imaju generičke paralele, Grupa 158A</t>
  </si>
  <si>
    <t>Okvirni sporazum lijekovi na listama HZZO-a koji imaju generičke paralele, Grupa 161</t>
  </si>
  <si>
    <t>Okvirni sporazum lijekovi na listama HZZO-a koji imaju generičke paralele, Grupa 163</t>
  </si>
  <si>
    <t>Okvirni sporazum lijekovi na listama HZZO-a koji imaju generičke paralele, Grupa 165</t>
  </si>
  <si>
    <t>Okvirni sporazum lijekovi na listama HZZO-a koji imaju generičke paralele, Grupa 166</t>
  </si>
  <si>
    <t>Okvirni sporazum lijekovi na listama HZZO-a koji imaju generičke paralele, Grupa 169</t>
  </si>
  <si>
    <t>Okvirni sporazum lijekovi na listama HZZO-a koji imaju generičke paralele, Grupa 170</t>
  </si>
  <si>
    <t>Okvirni sporazum lijekovi na listama HZZO-a koji imaju generičke paralele, Grupa 171</t>
  </si>
  <si>
    <t>Okvirni sporazum lijekovi na listama HZZO-a koji imaju generičke paralele, Grupa 172</t>
  </si>
  <si>
    <t>Okvirni sporazum lijekovi na listama HZZO-a koji imaju generičke paralele, Grupa 173</t>
  </si>
  <si>
    <t>Okvirni sporazum lijekovi na listama HZZO-a koji imaju generičke paralele, Grupa 177</t>
  </si>
  <si>
    <t>Okvirni sporazum lijekovi na listama HZZO-a koji imaju generičke paralele, Grupa 178</t>
  </si>
  <si>
    <t>Okvirni sporazum lijekovi na listama HZZO-a koji imaju generičke paralele, Grupa 179</t>
  </si>
  <si>
    <t>Okvirni sporazum lijekovi na listama HZZO-a koji imaju generičke paralele, Grupa 183</t>
  </si>
  <si>
    <t>Okvirni sporazum lijekovi na listama HZZO-a koji imaju generičke paralele, Grupa 189</t>
  </si>
  <si>
    <t>Okvirni sporazum lijekovi na listama HZZO-a koji imaju generičke paralele, Grupa 192</t>
  </si>
  <si>
    <t>Okvirni sporazum lijekovi na listama HZZO-a koji imaju generičke paralele, Grupa 193</t>
  </si>
  <si>
    <t>Okvirni sporazum lijekovi na listama HZZO-a koji imaju generičke paralele, Grupa 194</t>
  </si>
  <si>
    <t>Okvirni sporazum lijekovi na listama HZZO-a koji imaju generičke paralele, Grupa 195</t>
  </si>
  <si>
    <t>Okvirni sporazum lijekovi na listama HZZO-a koji imaju generičke paralele, Grupa 197</t>
  </si>
  <si>
    <t>Okvirni sporazum lijekovi na listama HZZO-a koji imaju generičke paralele, Grupa 199</t>
  </si>
  <si>
    <t>Okvirni sporazum lijekovi na listama HZZO-a koji imaju generičke paralele, Grupa 200</t>
  </si>
  <si>
    <t>Okvirni sporazum lijekovi na listama HZZO-a koji imaju generičke paralele, Grupa 201</t>
  </si>
  <si>
    <t>Okvirni sporazum lijekovi na listama HZZO-a koji imaju generičke paralele, Grupa 202</t>
  </si>
  <si>
    <t>Okvirni sporazum lijekovi na listama HZZO-a koji imaju generičke paralele, Grupa 203</t>
  </si>
  <si>
    <t>Okvirni sporazum lijekovi na listama HZZO-a koji imaju generičke paralele, Grupa 204</t>
  </si>
  <si>
    <t>Okvirni sporazum lijekovi na listama HZZO-a koji imaju generičke paralele, Grupa 205</t>
  </si>
  <si>
    <t>Okvirni sporazum lijekovi na listama HZZO-a koji imaju generičke paralele, Grupa 208</t>
  </si>
  <si>
    <t>Okvirni sporazum lijekovi na listama HZZO-a koji imaju generičke paralele, Grupa 209</t>
  </si>
  <si>
    <t>Okvirni sporazum lijekovi na listama HZZO-a koji imaju generičke paralele, Grupa 210</t>
  </si>
  <si>
    <t>Okvirni sporazum lijekovi na listama HZZO-a koji imaju generičke paralele, Grupa 211</t>
  </si>
  <si>
    <t>Okvirni sporazum lijekovi na listama HZZO-a koji imaju generičke paralele, Grupa 212</t>
  </si>
  <si>
    <t>Okvirni sporazum lijekovi na listama HZZO-a koji imaju generičke paralele, Grupa 213</t>
  </si>
  <si>
    <t>Okvirni sporazum lijekovi na listama HZZO-a koji imaju generičke paralele, Grupa 218</t>
  </si>
  <si>
    <t>Okvirni sporazum lijekovi na listama HZZO-a koji imaju generičke paralele, Grupa 219</t>
  </si>
  <si>
    <t>Okvirni sporazum lijekovi na listama HZZO-a koji imaju generičke paralele, Grupa 224</t>
  </si>
  <si>
    <t>Okvirni sporazum lijekovi na listama HZZO-a koji imaju generičke paralele, Grupa 225</t>
  </si>
  <si>
    <t>Okvirni sporazum lijekovi na listama HZZO-a koji imaju generičke paralele, Grupa 226</t>
  </si>
  <si>
    <t>Okvirni sporazum lijekovi na listama HZZO-a koji imaju generičke paralele, Grupa 230</t>
  </si>
  <si>
    <t>Okvirni sporazum lijekovi na listama HZZO-a koji imaju generičke paralele, Grupa 232</t>
  </si>
  <si>
    <t>Okvirni sporazum lijekovi na listama HZZO-a koji imaju generičke paralele, Grupa 233</t>
  </si>
  <si>
    <t>Okvirni sporazum lijekovi na listama HZZO-a koji imaju generičke paralele, Grupa 234</t>
  </si>
  <si>
    <t>Okvirni sporazum lijekovi na listama HZZO-a koji imaju generičke paralele, Grupa 234A</t>
  </si>
  <si>
    <t>Okvirni sporazum lijekovi na listama HZZO-a koji imaju generičke paralele, Grupa 239</t>
  </si>
  <si>
    <t>Okvirni sporazum lijekovi na listama HZZO-a koji imaju generičke paralele, Grupa 239A</t>
  </si>
  <si>
    <t>Okvirni sporazum lijekovi na listama HZZO-a koji imaju generičke paralele, Grupa 240</t>
  </si>
  <si>
    <t>Okvirni sporazum lijekovi na listama HZZO-a koji imaju generičke paralele, Grupa 242</t>
  </si>
  <si>
    <t>Okvirni sporazum lijekovi na listama HZZO-a koji imaju generičke paralele, Grupa 243</t>
  </si>
  <si>
    <t>Okvirni sporazum lijekovi na listama HZZO-a koji imaju generičke paralele, Grupa 243A</t>
  </si>
  <si>
    <t>Okvirni sporazum lijekovi na listama HZZO-a koji imaju generičke paralele, Grupa 244</t>
  </si>
  <si>
    <t>Okvirni sporazum lijekovi na listama HZZO-a koji imaju generičke paralele, Grupa 245</t>
  </si>
  <si>
    <t>Okvirni sporazum lijekovi na listama HZZO-a koji imaju generičke paralele, Grupa 246</t>
  </si>
  <si>
    <t>Okvirni sporazum lijekovi na listama HZZO-a koji imaju generičke paralele, Grupa 250</t>
  </si>
  <si>
    <t>Okvirni sporazum lijekovi na listama HZZO-a koji imaju generičke paralele, Grupa 258</t>
  </si>
  <si>
    <t>Okvirni sporazum lijekovi na listama HZZO-a koji imaju generičke paralele, Grupa 259</t>
  </si>
  <si>
    <t>Okvirni sporazum lijekovi na listama HZZO-a koji imaju generičke paralele, Grupa 261</t>
  </si>
  <si>
    <t>Okvirni sporazum lijekovi na listama HZZO-a koji imaju generičke paralele, Grupa 265</t>
  </si>
  <si>
    <t>Okvirni sporazum lijekovi na listama HZZO-a koji imaju generičke paralele, Grupa 268</t>
  </si>
  <si>
    <t>Okvirni sporazum lijekovi na listama HZZO-a koji imaju generičke paralele, Grupa 269</t>
  </si>
  <si>
    <t>Okvirni sporazum lijekovi na listama HZZO-a koji imaju generičke paralele, Grupa 270</t>
  </si>
  <si>
    <t>Okvirni sporazum lijekovi na listama HZZO-a koji imaju generičke paralele, Grupa 273</t>
  </si>
  <si>
    <t>Okvirni sporazum lijekovi na listama HZZO-a koji imaju generičke paralele, Grupa 274</t>
  </si>
  <si>
    <t>Okvirni sporazum lijekovi na listama HZZO-a koji imaju generičke paralele, Grupa 275</t>
  </si>
  <si>
    <t>Okvirni sporazum lijekovi na listama HZZO-a koji imaju generičke paralele, Grupa 276</t>
  </si>
  <si>
    <t>Okvirni sporazum lijekovi na listama HZZO-a koji imaju generičke paralele, Grupa 277</t>
  </si>
  <si>
    <t>Okvirni sporazum lijekovi na listama HZZO-a koji imaju generičke paralele, Grupa 278</t>
  </si>
  <si>
    <t>Okvirni sporazum lijekovi na listama HZZO-a koji imaju generičke paralele, Grupa 279</t>
  </si>
  <si>
    <t>Okvirni sporazum lijekovi na listama HZZO-a koji imaju generičke paralele, Grupa 280</t>
  </si>
  <si>
    <t>Okvirni sporazum lijekovi na listama HZZO-a koji imaju generičke paralele, Grupa 287</t>
  </si>
  <si>
    <t>Okvirni sporazum lijekovi na listama HZZO-a koji imaju generičke paralele, Grupa 288</t>
  </si>
  <si>
    <t>Okvirni sporazum lijekovi na listama HZZO-a koji imaju generičke paralele, Grupa 290</t>
  </si>
  <si>
    <t>Okvirni sporazum lijekovi na listama HZZO-a koji imaju generičke paralele, Grupa 291</t>
  </si>
  <si>
    <t>Okvirni sporazum lijekovi na listama HZZO-a koji imaju generičke paralele, Grupa 295</t>
  </si>
  <si>
    <t>Okvirni sporazum lijekovi na listama HZZO-a koji imaju generičke paralele, Grupa 303</t>
  </si>
  <si>
    <t>Okvirni sporazum lijekovi na listama HZZO-a koji imaju generičke paralele, Grupa 310</t>
  </si>
  <si>
    <t>Okvirni sporazum lijekovi na listama HZZO-a koji imaju generičke paralele, Grupa 311</t>
  </si>
  <si>
    <t>Okvirni sporazum lijekovi na listama HZZO-a koji imaju generičke paralele, Grupa 312</t>
  </si>
  <si>
    <t>Okvirni sporazum lijekovi na listama HZZO-a koji imaju generičke paralele, Grupa 313</t>
  </si>
  <si>
    <t>Okvirni sporazum lijekovi na listama HZZO-a koji imaju generičke paralele, Grupa 315</t>
  </si>
  <si>
    <t>Okvirni sporazum lijekovi na listama HZZO-a koji imaju generičke paralele, Grupa 326</t>
  </si>
  <si>
    <t>Okvirni sporazum lijekovi na listama HZZO-a koji imaju generičke paralele, Grupa 330</t>
  </si>
  <si>
    <t>Okvirni sporazum lijekovi na listama HZZO-a koji imaju generičke paralele, Grupa 332</t>
  </si>
  <si>
    <t>Okvirni sporazum lijekovi na listama HZZO-a koji imaju generičke paralele, Grupa 334</t>
  </si>
  <si>
    <t>Okvirni sporazum lijekovi na listama HZZO-a koji imaju generičke paralele, Grupa 335</t>
  </si>
  <si>
    <t>Okvirni sporazum lijekovi na listama HZZO-a koji imaju generičke paralele, Grupa 336</t>
  </si>
  <si>
    <t>Okvirni sporazum lijekovi na listama HZZO-a koji imaju generičke paralele, Grupa 337</t>
  </si>
  <si>
    <t>Okvirni sporazum lijekovi na listama HZZO-a koji imaju generičke paralele, Grupa 338A</t>
  </si>
  <si>
    <t>Okvirni sporazum lijekovi na listama HZZO-a koji imaju generičke paralele, Grupa 338</t>
  </si>
  <si>
    <t>Okvirni sporazum lijekovi na listama HZZO-a koji imaju generičke paralele, Grupa 339</t>
  </si>
  <si>
    <t>Okvirni sporazum lijekovi na listama HZZO-a koji imaju generičke paralele, Grupa 341</t>
  </si>
  <si>
    <t>Okvirni sporazum lijekovi na listama HZZO-a koji imaju generičke paralele, Grupa 345</t>
  </si>
  <si>
    <t>Okvirni sporazum lijekovi na listama HZZO-a koji imaju generičke paralele, Grupa 347</t>
  </si>
  <si>
    <t>Okvirni sporazum lijekovi na listama HZZO-a koji imaju generičke paralele, Grupa 348</t>
  </si>
  <si>
    <t>Okvirni sporazum lijekovi na listama HZZO-a koji imaju generičke paralele, Grupa 349</t>
  </si>
  <si>
    <t>Okvirni sporazum lijekovi na listama HZZO-a koji imaju generičke paralele, Grupa 351</t>
  </si>
  <si>
    <t>Okvirni sporazum lijekovi na listama HZZO-a koji imaju generičke paralele, Grupa 352</t>
  </si>
  <si>
    <t>Okvirni sporazum lijekovi na listama HZZO-a koji imaju generičke paralele, Grupa 353</t>
  </si>
  <si>
    <t>Okvirni sporazum lijekovi na listama HZZO-a koji imaju generičke paralele, Grupa 354</t>
  </si>
  <si>
    <t>Okvirni sporazum lijekovi na listama HZZO-a koji imaju generičke paralele, Grupa 359</t>
  </si>
  <si>
    <t>Okvirni sporazum lijekovi na listama HZZO-a koji imaju generičke paralele, Grupa 360</t>
  </si>
  <si>
    <t>Okvirni sporazum lijekovi na listama HZZO-a koji imaju generičke paralele, Grupa 361</t>
  </si>
  <si>
    <t>Okvirni sporazum lijekovi na listama HZZO-a koji imaju generičke paralele, Grupa 362</t>
  </si>
  <si>
    <t>Okvirni sporazum lijekovi na listama HZZO-a koji imaju generičke paralele, Grupa 364</t>
  </si>
  <si>
    <t>Okvirni sporazum lijekovi na listama HZZO-a koji imaju generičke paralele, Grupa 365</t>
  </si>
  <si>
    <t>Okvirni sporazum lijekovi na listama HZZO-a koji imaju generičke paralele, Grupa 366</t>
  </si>
  <si>
    <t>Okvirni sporazum lijekovi na listama HZZO-a koji imaju generičke paralele, Grupa 367</t>
  </si>
  <si>
    <t>Okvirni sporazum lijekovi na listama HZZO-a koji imaju generičke paralele, Grupa 368</t>
  </si>
  <si>
    <t>Okvirni sporazum lijekovi na listama HZZO-a koji imaju generičke paralele, Grupa 369</t>
  </si>
  <si>
    <t>Okvirni sporazum lijekovi na listama HZZO-a koji imaju generičke paralele, Grupa 370</t>
  </si>
  <si>
    <t>Okvirni sporazum lijekovi na listama HZZO-a koji imaju generičke paralele, Grupa 372</t>
  </si>
  <si>
    <t>Okvirni sporazum lijekovi na listama HZZO-a koji imaju generičke paralele, Grupa 373</t>
  </si>
  <si>
    <t>Okvirni sporazum lijekovi na listama HZZO-a koji imaju generičke paralele, Grupa 374</t>
  </si>
  <si>
    <t>Okvirni sporazum lijekovi na listama HZZO-a koji imaju generičke paralele, Grupa 375</t>
  </si>
  <si>
    <t>Okvirni sporazum lijekovi na listama HZZO-a koji imaju generičke paralele, Grupa 376</t>
  </si>
  <si>
    <t>Okvirni sporazum lijekovi na listama HZZO-a koji imaju generičke paralele, Grupa 377</t>
  </si>
  <si>
    <t>Okvirni sporazum lijekovi na listama HZZO-a koji imaju generičke paralele, Grupa 385</t>
  </si>
  <si>
    <t>Okvirni sporazum lijekovi na listama HZZO-a koji imaju generičke paralele, Grupa 391</t>
  </si>
  <si>
    <t>Okvirni sporazum lijekovi na listama HZZO-a koji imaju generičke paralele, Grupa 403</t>
  </si>
  <si>
    <t>Okvirni sporazum lijekovi na listama HZZO-a koji imaju generičke paralele, Grupa 404</t>
  </si>
  <si>
    <t>Okvirni sporazum lijekovi na listama HZZO-a koji imaju generičke paralele, Grupa 405</t>
  </si>
  <si>
    <t>Okvirni sporazum lijekovi na listama HZZO-a koji imaju generičke paralele, Grupa 406</t>
  </si>
  <si>
    <t>Okvirni sporazum lijekovi na listama HZZO-a koji imaju generičke paralele, Grupa 407</t>
  </si>
  <si>
    <t>Okvirni sporazum lijekovi na listama HZZO-a koji imaju generičke paralele, Grupa 408</t>
  </si>
  <si>
    <t>Okvirni sporazum lijekovi na listama HZZO-a koji imaju generičke paralele, Grupa 409</t>
  </si>
  <si>
    <t>Okvirni sporazum lijekovi na listama HZZO-a koji imaju generičke paralele, Grupa 413</t>
  </si>
  <si>
    <t>Okvirni sporazum lijekovi na listama HZZO-a koji imaju generičke paralele, Grupa 414</t>
  </si>
  <si>
    <t>Okvirni sporazum lijekovi na listama HZZO-a koji imaju generičke paralele, Grupa 416</t>
  </si>
  <si>
    <t>Okvirni sporazum lijekovi na listama HZZO-a koji imaju generičke paralele, Grupa 421</t>
  </si>
  <si>
    <t>Okvirni sporazum lijekovi na listama HZZO-a koji imaju generičke paralele, Grupa 426</t>
  </si>
  <si>
    <t>Okvirni sporazum lijekovi na listama HZZO-a koji imaju generičke paralele, Grupa 430</t>
  </si>
  <si>
    <t>Okvirni sporazum lijekovi na listama HZZO-a koji imaju generičke paralele, Grupa 431</t>
  </si>
  <si>
    <t>Okvirni sporazum lijekovi na listama HZZO-a koji imaju generičke paralele, Grupa 436</t>
  </si>
  <si>
    <t>Okvirni sporazum lijekovi na listama HZZO-a koji imaju generičke paralele, Grupa 440</t>
  </si>
  <si>
    <t>Okvirni sporazum lijekovi na listama HZZO-a koji imaju generičke paralele, Grupa 441</t>
  </si>
  <si>
    <t>Okvirni sporazum lijekovi na listama HZZO-a koji imaju generičke paralele, Grupa 445</t>
  </si>
  <si>
    <t>Okvirni sporazum lijekovi na listama HZZO-a koji imaju generičke paralele, Grupa 447</t>
  </si>
  <si>
    <t>Okvirni sporazum lijekovi na listama HZZO-a koji imaju generičke paralele, Grupa 456</t>
  </si>
  <si>
    <t>31/2018/E-VV</t>
  </si>
  <si>
    <t>32/2018/E-VV</t>
  </si>
  <si>
    <t>31/2018/E-MV</t>
  </si>
  <si>
    <t>33/2018/E-VV</t>
  </si>
  <si>
    <t>34/2018/E-VV</t>
  </si>
  <si>
    <t>35/2018/E-VV</t>
  </si>
  <si>
    <t>36/2018/E-VV</t>
  </si>
  <si>
    <t>37/2018/E-VV</t>
  </si>
  <si>
    <t>38/2018/E-VV</t>
  </si>
  <si>
    <t>39/2018/E-MV</t>
  </si>
  <si>
    <t>164/18</t>
  </si>
  <si>
    <t>165/18</t>
  </si>
  <si>
    <t>170/18</t>
  </si>
  <si>
    <t>171/18</t>
  </si>
  <si>
    <t>172/18</t>
  </si>
  <si>
    <t>178/18</t>
  </si>
  <si>
    <t>179/18</t>
  </si>
  <si>
    <t>180/18</t>
  </si>
  <si>
    <t>181/18</t>
  </si>
  <si>
    <t>182/18</t>
  </si>
  <si>
    <t>183/18</t>
  </si>
  <si>
    <t>185/18</t>
  </si>
  <si>
    <t>186/18</t>
  </si>
  <si>
    <t>187/18</t>
  </si>
  <si>
    <t>190/18</t>
  </si>
  <si>
    <t>191/18</t>
  </si>
  <si>
    <t>192/18</t>
  </si>
  <si>
    <t>199/18</t>
  </si>
  <si>
    <t>201/18</t>
  </si>
  <si>
    <t>202/18</t>
  </si>
  <si>
    <t>203/18</t>
  </si>
  <si>
    <t>204/18</t>
  </si>
  <si>
    <t>205/18</t>
  </si>
  <si>
    <t>206/18</t>
  </si>
  <si>
    <t>207/18</t>
  </si>
  <si>
    <t>210/18</t>
  </si>
  <si>
    <t>211/18</t>
  </si>
  <si>
    <t>213/18</t>
  </si>
  <si>
    <t>214/18</t>
  </si>
  <si>
    <t>215/18</t>
  </si>
  <si>
    <t>218/18</t>
  </si>
  <si>
    <t>219/18</t>
  </si>
  <si>
    <t>220/18</t>
  </si>
  <si>
    <t>230/18</t>
  </si>
  <si>
    <t>233/18</t>
  </si>
  <si>
    <t>236/18</t>
  </si>
  <si>
    <t>239/18</t>
  </si>
  <si>
    <t>241/18</t>
  </si>
  <si>
    <t>242/18</t>
  </si>
  <si>
    <t>252/18</t>
  </si>
  <si>
    <t>253/18</t>
  </si>
  <si>
    <t>274/18</t>
  </si>
  <si>
    <t>284/18</t>
  </si>
  <si>
    <t>285/18</t>
  </si>
  <si>
    <t>287/18</t>
  </si>
  <si>
    <t>288/18</t>
  </si>
  <si>
    <t>289/18</t>
  </si>
  <si>
    <t>291/18</t>
  </si>
  <si>
    <t>292/18</t>
  </si>
  <si>
    <t>293/18</t>
  </si>
  <si>
    <t>294/18</t>
  </si>
  <si>
    <t>301/18</t>
  </si>
  <si>
    <t>302/18</t>
  </si>
  <si>
    <t>304/18</t>
  </si>
  <si>
    <t>305/18</t>
  </si>
  <si>
    <t>306/18</t>
  </si>
  <si>
    <t>309/18</t>
  </si>
  <si>
    <t>311/18</t>
  </si>
  <si>
    <t>313/18</t>
  </si>
  <si>
    <t>314/18</t>
  </si>
  <si>
    <t>317/18</t>
  </si>
  <si>
    <t>318/18</t>
  </si>
  <si>
    <t>319/18</t>
  </si>
  <si>
    <t>320/18</t>
  </si>
  <si>
    <t>321/18</t>
  </si>
  <si>
    <t>325/18</t>
  </si>
  <si>
    <t>326/18</t>
  </si>
  <si>
    <t>327/18</t>
  </si>
  <si>
    <t>328/18</t>
  </si>
  <si>
    <t>332/18</t>
  </si>
  <si>
    <t>335/18</t>
  </si>
  <si>
    <t>336/18</t>
  </si>
  <si>
    <t>337/18</t>
  </si>
  <si>
    <t>338/18</t>
  </si>
  <si>
    <t>339/18</t>
  </si>
  <si>
    <t>340/18</t>
  </si>
  <si>
    <t>341/18</t>
  </si>
  <si>
    <t>342/18</t>
  </si>
  <si>
    <t>343/18</t>
  </si>
  <si>
    <t>344/18</t>
  </si>
  <si>
    <t>345/18</t>
  </si>
  <si>
    <t>346/18</t>
  </si>
  <si>
    <t>349/18</t>
  </si>
  <si>
    <t>350/18</t>
  </si>
  <si>
    <t>351/18</t>
  </si>
  <si>
    <t>352/18</t>
  </si>
  <si>
    <t>353/18</t>
  </si>
  <si>
    <t>354/18</t>
  </si>
  <si>
    <t>358/18</t>
  </si>
  <si>
    <t>359/18</t>
  </si>
  <si>
    <t>364/18</t>
  </si>
  <si>
    <t>365/18</t>
  </si>
  <si>
    <t>366/18</t>
  </si>
  <si>
    <t>370/18</t>
  </si>
  <si>
    <t>371/18</t>
  </si>
  <si>
    <t>372/18</t>
  </si>
  <si>
    <t>373/18</t>
  </si>
  <si>
    <t>374/18</t>
  </si>
  <si>
    <t>378/18</t>
  </si>
  <si>
    <t>379/18</t>
  </si>
  <si>
    <t>380/18</t>
  </si>
  <si>
    <t>382/18</t>
  </si>
  <si>
    <t>383/18</t>
  </si>
  <si>
    <t>384/18</t>
  </si>
  <si>
    <t>385/18</t>
  </si>
  <si>
    <t>386/18</t>
  </si>
  <si>
    <t>387/18</t>
  </si>
  <si>
    <t>391/18</t>
  </si>
  <si>
    <t>395/18</t>
  </si>
  <si>
    <t>396/18</t>
  </si>
  <si>
    <t>398/18</t>
  </si>
  <si>
    <t>401/18</t>
  </si>
  <si>
    <t>404/18</t>
  </si>
  <si>
    <t>405/18</t>
  </si>
  <si>
    <t>406/18</t>
  </si>
  <si>
    <t>409/18</t>
  </si>
  <si>
    <t>410/18</t>
  </si>
  <si>
    <t>411/18</t>
  </si>
  <si>
    <t>412/18</t>
  </si>
  <si>
    <t>413/18</t>
  </si>
  <si>
    <t>414/18</t>
  </si>
  <si>
    <t>415/18</t>
  </si>
  <si>
    <t>416/18</t>
  </si>
  <si>
    <t>419/18</t>
  </si>
  <si>
    <t>420/18</t>
  </si>
  <si>
    <t>422/18</t>
  </si>
  <si>
    <t>423/18</t>
  </si>
  <si>
    <t>427/18</t>
  </si>
  <si>
    <t>435/18</t>
  </si>
  <si>
    <t>441/18</t>
  </si>
  <si>
    <t>442/18</t>
  </si>
  <si>
    <t>443/18</t>
  </si>
  <si>
    <t>444/18</t>
  </si>
  <si>
    <t>446/18</t>
  </si>
  <si>
    <t>457/18</t>
  </si>
  <si>
    <t>461/18</t>
  </si>
  <si>
    <t>463/18</t>
  </si>
  <si>
    <t>465/18</t>
  </si>
  <si>
    <t>466/18</t>
  </si>
  <si>
    <t>467/18</t>
  </si>
  <si>
    <t>468/18</t>
  </si>
  <si>
    <t>469/18</t>
  </si>
  <si>
    <t>470/18</t>
  </si>
  <si>
    <t>471/18</t>
  </si>
  <si>
    <t>473/18</t>
  </si>
  <si>
    <t>477/18</t>
  </si>
  <si>
    <t>479/18</t>
  </si>
  <si>
    <t>480/18</t>
  </si>
  <si>
    <t>481/18</t>
  </si>
  <si>
    <t>483/18</t>
  </si>
  <si>
    <t>484/18</t>
  </si>
  <si>
    <t>485/18</t>
  </si>
  <si>
    <t>486/18</t>
  </si>
  <si>
    <t>491/18</t>
  </si>
  <si>
    <t>492/18</t>
  </si>
  <si>
    <t>493/18</t>
  </si>
  <si>
    <t>494/18</t>
  </si>
  <si>
    <t>496/18</t>
  </si>
  <si>
    <t>497/18</t>
  </si>
  <si>
    <t>498/18</t>
  </si>
  <si>
    <t>499/18</t>
  </si>
  <si>
    <t>500/18</t>
  </si>
  <si>
    <t>501/18</t>
  </si>
  <si>
    <t>502/18</t>
  </si>
  <si>
    <t>504/18</t>
  </si>
  <si>
    <t>505/18</t>
  </si>
  <si>
    <t>506/18</t>
  </si>
  <si>
    <t>507/18</t>
  </si>
  <si>
    <t>508/18</t>
  </si>
  <si>
    <t>509/18</t>
  </si>
  <si>
    <t>517/18</t>
  </si>
  <si>
    <t>523/18</t>
  </si>
  <si>
    <t>531/18</t>
  </si>
  <si>
    <t>532/18</t>
  </si>
  <si>
    <t>533/18</t>
  </si>
  <si>
    <t>534/18</t>
  </si>
  <si>
    <t>535/18</t>
  </si>
  <si>
    <t>536/18</t>
  </si>
  <si>
    <t>537/18</t>
  </si>
  <si>
    <t>539/18</t>
  </si>
  <si>
    <t>540/18</t>
  </si>
  <si>
    <t>542/18</t>
  </si>
  <si>
    <t>545/18</t>
  </si>
  <si>
    <t>550/18</t>
  </si>
  <si>
    <t>553/18</t>
  </si>
  <si>
    <t>554/18</t>
  </si>
  <si>
    <t>559/18</t>
  </si>
  <si>
    <t>563/18</t>
  </si>
  <si>
    <t>564/18</t>
  </si>
  <si>
    <t>568/18</t>
  </si>
  <si>
    <t>570/18</t>
  </si>
  <si>
    <t>578/18</t>
  </si>
  <si>
    <t>1 godina od sklapanja OS</t>
  </si>
  <si>
    <t>MEDICAL INTERTRADE d.o.o., OIB: 04492664153</t>
  </si>
  <si>
    <t>Oktal Pharma d.o.o., OIB: 30750621355</t>
  </si>
  <si>
    <t>B. Braun Adria d.o.o., OIB: 52275049572</t>
  </si>
  <si>
    <t>Roche d.o.o., OIB: 18787746778</t>
  </si>
  <si>
    <t>Alpha Medical d.o.o., OIB: 47685685842</t>
  </si>
  <si>
    <t>90/2018-E/JN</t>
  </si>
  <si>
    <t>13/2018-E/JN</t>
  </si>
  <si>
    <t>15/2018-E/JN</t>
  </si>
  <si>
    <t>94/2018-E/JN</t>
  </si>
  <si>
    <t>96/2018-E/JN</t>
  </si>
  <si>
    <t>97/2018-E/JN</t>
  </si>
  <si>
    <t>98/2018-E/JN</t>
  </si>
  <si>
    <t>Hitni avio prijevoz Zg-Trst-Zg</t>
  </si>
  <si>
    <t>Nabava uređenja ureda sanitarne inspekcije, Ispostava Pula</t>
  </si>
  <si>
    <t>Nabava godišnje pretplate na tisak sa dostavom</t>
  </si>
  <si>
    <t>Hitni avio prijevoza Zg-Stuttgart-Zg</t>
  </si>
  <si>
    <t>Hitni avio prijevoz Zg-Hamburg-Zg</t>
  </si>
  <si>
    <t>Nabava parkirališnih karata za 2019. godinu</t>
  </si>
  <si>
    <t>Hitni avio prijevoz Zg-Altenburg-Zg</t>
  </si>
  <si>
    <t>SlzburgjetAviation GmbH, Krobenfeldstrasse 12/A, Salzburg</t>
  </si>
  <si>
    <t>01.01.2019.-31.12.2019.</t>
  </si>
  <si>
    <t>Narudžbenica 42/2018</t>
  </si>
  <si>
    <t>Narudžbenica 43/2018</t>
  </si>
  <si>
    <t>Narudžbenica 45/2018</t>
  </si>
  <si>
    <t>Narudžbenica 46/2018</t>
  </si>
  <si>
    <t>Narudžbenica 47/2018</t>
  </si>
  <si>
    <t>Narudžbenica 48/2018</t>
  </si>
  <si>
    <t>Narudžbenica 49/2018</t>
  </si>
  <si>
    <t>2019/S 0F3-0001478</t>
  </si>
  <si>
    <t>2019/S 0F3-0001477</t>
  </si>
  <si>
    <t>2019/S 0F3-0001475</t>
  </si>
  <si>
    <t>2019/S 0F3-0001469</t>
  </si>
  <si>
    <t>2019/S 0F3-0001435</t>
  </si>
  <si>
    <t>2019/S 0F3-0001422</t>
  </si>
  <si>
    <t>2019/S 0F3-0001360</t>
  </si>
  <si>
    <t>2019/S 0F3-0001343</t>
  </si>
  <si>
    <t>2019/S 0F3-0001479</t>
  </si>
  <si>
    <t>2019/S 0F3-0001396</t>
  </si>
  <si>
    <t>Izmjena osobe za praćenje izvršenja ugovora</t>
  </si>
  <si>
    <t>60 dana od dana sklapanja ugovora</t>
  </si>
  <si>
    <t>Ugovor o nabavi audio sustava za veliku dvoranu Ministarstva zdravstva</t>
  </si>
  <si>
    <t>84/2018-E/JN</t>
  </si>
  <si>
    <t>Ugovor o nabavi sustava video nadzora za potrebe Ministarstva zdravstva</t>
  </si>
  <si>
    <t>82/2018-E/JN</t>
  </si>
  <si>
    <t>Ugovor za nabavu sustava antivirusne i antispam zaštite</t>
  </si>
  <si>
    <t>25 dana od dana sklapanja ugovora</t>
  </si>
  <si>
    <t>579/18</t>
  </si>
  <si>
    <t>580/18</t>
  </si>
  <si>
    <t>45 dana od dana sklapanja ugovora</t>
  </si>
  <si>
    <t>88/2018-E/JN</t>
  </si>
  <si>
    <t>Ugovor o nabavi uspostave web servisa radi razmjene podataka RegZap-CUS za potrebe Ministarstva zdravstva</t>
  </si>
  <si>
    <t>87/2018-E/JN</t>
  </si>
  <si>
    <t>Ugovor o nabavi roba za nadogradnju e-Transplant aplikacije Nacionalne transplantacijske mreže</t>
  </si>
  <si>
    <t>93/2018-E/JN</t>
  </si>
  <si>
    <t>158/18</t>
  </si>
  <si>
    <t>160/18</t>
  </si>
  <si>
    <t>163/18</t>
  </si>
  <si>
    <t>582/18</t>
  </si>
  <si>
    <t>22/2018-E/JN</t>
  </si>
  <si>
    <t>Ugovor o nabavi robe za čajnu kuhinju za potrebe Ministarstva zdravstva u 2019. godini</t>
  </si>
  <si>
    <t xml:space="preserve">Ugovor o nabavi usluga tehničkog savjetovanja pripreme i planiranja realizacije projekta Nacionalne dječje bolnice </t>
  </si>
  <si>
    <t>Ugovor o nabavi usluga održavanja registra za medicinski pomognutu oplodnju</t>
  </si>
  <si>
    <t>I. Dodatak Ugovoru o nabavi usluga održavanja registra za medicinski potpomognutu oplodnju</t>
  </si>
  <si>
    <t>585/18</t>
  </si>
  <si>
    <t>156/18</t>
  </si>
  <si>
    <t>EVRO: 08/2017/E-VV</t>
  </si>
  <si>
    <t>157/18</t>
  </si>
  <si>
    <t>Ugovor o javnoj nabavi robe za nabavu kolonoskopa bez stupova za zdravstvene ustanove u Republici Hrvatskoj</t>
  </si>
  <si>
    <t>EVRO: 54/2018-E/VV</t>
  </si>
  <si>
    <t>2018/S 0F3-0031634</t>
  </si>
  <si>
    <t>MEDICOM d.o.o., OIB: 35239633369</t>
  </si>
  <si>
    <t>583/18</t>
  </si>
  <si>
    <t>83/2018-E/MV</t>
  </si>
  <si>
    <t>60 dana od dana sklapanja Ugovora</t>
  </si>
  <si>
    <t>LAUS CC d.o.o., OIB: 59806315787</t>
  </si>
  <si>
    <t>Ugovor o javnoj nabavi roba za nadogradnju poslovnog sustava Argosy, moduli Nabava i e-Račun</t>
  </si>
  <si>
    <t>153/18</t>
  </si>
  <si>
    <t>154/18</t>
  </si>
  <si>
    <t>155/18</t>
  </si>
  <si>
    <t>159/18</t>
  </si>
  <si>
    <t>161/18</t>
  </si>
  <si>
    <t>162/18</t>
  </si>
  <si>
    <t>581/18</t>
  </si>
  <si>
    <t>586/18</t>
  </si>
  <si>
    <t xml:space="preserve">Godišnji ugovor o javnoj nabavi licenci za korištenje Microsoftovih proizvoda i usluga temeljem Okvirnog sporazuma SDUSJN
</t>
  </si>
  <si>
    <t>Ugovor za usluge u pokretnoj elektroničkoj komunikacijskoj mreži, Grupa 3. Podatkovna usluga putem 4G modema</t>
  </si>
  <si>
    <t>1/2018</t>
  </si>
  <si>
    <t>11/2017</t>
  </si>
  <si>
    <t>2018/S 0F2-0002728</t>
  </si>
  <si>
    <t>2017/S 0F2-0026278</t>
  </si>
  <si>
    <t>2 godine</t>
  </si>
  <si>
    <t>Sklapanje ugovora na temelju Okvirnog sporazuma SDUSJN, broj 1/2018</t>
  </si>
  <si>
    <t>Sklapanje ugovora na temelju Okvirnog sporazuma SDUSJN, broj 11/2017-1</t>
  </si>
  <si>
    <t>Sklapanje ugovora na temelju Okvirnog sporazuma SDUSJN, broj 11/2017-3</t>
  </si>
  <si>
    <t>Zajednica ponuditelja: KING ICT d.o.o., 67001695549; COMBIS d.o.o., 91678676896; COMPING d.o.o., 09201087238; SPAN d.o.o., 19680551758</t>
  </si>
  <si>
    <t>14 dana od dana sklapanja ugovora</t>
  </si>
  <si>
    <t>TEHNOZAVOD-MARUŠIĆ d.o.o., 21926472791</t>
  </si>
  <si>
    <t>Dalmis d.o.o., 80259403991</t>
  </si>
  <si>
    <t>INTIS d.o.o., 12987689544</t>
  </si>
  <si>
    <t>Vergl d.o.o., 33486399992</t>
  </si>
  <si>
    <t>Financijska agencija, 85821130368</t>
  </si>
  <si>
    <t xml:space="preserve">ZERAXO d.o.o., 25157435812 </t>
  </si>
  <si>
    <t>Žitnjak d.d., 25435300118</t>
  </si>
  <si>
    <t>Zagrebački holding d.o.o., 85584865987</t>
  </si>
  <si>
    <t>2019/S 0F3-0002078</t>
  </si>
  <si>
    <t>II. Dodatak Ugovora o javnoj nabavi robe za nabavu centralnog upravljačkog sustava za upravljanje organizacijskom strukturom zdravstvenog sustava, centralnog sustava komunikacije s bolnicama, sustava za automatsko dnevno prikupljanje svih zdravstvenih indikatora, rudarenja podataka, strukturirane objave na webu iz svih bolnica u Republici Hrvatskoj, te nadogradnje sustava fakturiranja iz bolnica</t>
  </si>
  <si>
    <t>Produžen rok isporuke faze</t>
  </si>
  <si>
    <t>Ugovor za usluge u pokretnoj elektroničkoj komunikacijskoj mreži, Grupa 1. govorna, mješovita i podatkovna usluga putem GSM telefona- obveznici</t>
  </si>
  <si>
    <t>Ugovora o nabavi uredskog materijala je nabava i isporuka uredskog materijala, Grupa 1- Papir za ispis i kopiranje i ostala papirna konfekcija</t>
  </si>
  <si>
    <t>do 31.10.2019., odnosno do sklapanja novog Okvirnog sporazuma</t>
  </si>
  <si>
    <t>Sklapanje ugovora na temelju Okvirnog sporazuma SDUSJN, broj 6/2018-1</t>
  </si>
  <si>
    <t>6/2018</t>
  </si>
  <si>
    <t>Sklapanje ugovora na temelju Okvirnog sporazuma SDUSJN, broj 6/2018-2</t>
  </si>
  <si>
    <t>Sklapanje ugovora na temelju Okvirnog sporazuma SDUSJN, broj 04/2016-2</t>
  </si>
  <si>
    <t>Zajednica ponuditelja: Narodne novine d.d., 64546066176; Fokus d.o.o., 59082812808 i INSEPO d.o.o., 92528715879</t>
  </si>
  <si>
    <t>do 28.11.2019., odnosno do sklapanja novog Okvirnog sporazuma</t>
  </si>
  <si>
    <t>01.12.2018. do 28.09.2019.</t>
  </si>
  <si>
    <t>Ugovor o nabavi zaštitatskih usluga za potrebe Ministarstva zdravstva Republike Hrvatske 2. grupa za Korisnike 2: Tjelesna zaštita na lokacijama u Zagrebu</t>
  </si>
  <si>
    <t>Ugovora o nabavi uredskog materijala, Grupa 2- Uredski i pisaći pribor i ostali uredski materijal</t>
  </si>
  <si>
    <t>2018/S 0F2-0011915</t>
  </si>
  <si>
    <t>Zajednica ponuditelja: Narodne novine d.d., 64546066176; Makromikro grupa d.o.o., 50467974870 ; Dinarid d.o.o., 80633749087 i Osječka trgovina papirom d.o.o., 90649953509</t>
  </si>
  <si>
    <t>4/2016</t>
  </si>
  <si>
    <t>AKD-Zaštita d.o.o., 09253797076</t>
  </si>
  <si>
    <t>5/2018</t>
  </si>
  <si>
    <t>Sklapanje ugovora na temelju Okvirnog sporazuma SDUSJN, broj 5/2018-1</t>
  </si>
  <si>
    <t>Sklapanje ugovora na temelju Okvirnog sporazuma SDUSJN, broj 12/2017-30</t>
  </si>
  <si>
    <t>Ugovor o nabavi usluga čišćenja prostorija, Grupa 30- Zagreb VII</t>
  </si>
  <si>
    <t>Ugovor o nabavi i isporuci potrošnog materijala, Grupa 1- Papirna konfekcija (toaletni papir, papirnati ručnici i salvete)</t>
  </si>
  <si>
    <t>K.S.T. Trgovina d.o.o., 32635251711</t>
  </si>
  <si>
    <t xml:space="preserve">1 godina </t>
  </si>
  <si>
    <t>01.01.2019. do 31.12.2019.</t>
  </si>
  <si>
    <t>2018/S 0F2-0008006</t>
  </si>
  <si>
    <t>Zajednica ponuditelja: Alca Zagreb d.o.o., 58353015102 i Jedinstvo Krapina d.o.o., 98656691838</t>
  </si>
  <si>
    <t>65.346,14 EUR (485.397,14 HRK)</t>
  </si>
  <si>
    <t>52.276,90 EUR (388.317,71 HRK)</t>
  </si>
  <si>
    <t>13.069,23 EUR (97.079,43 HRK)</t>
  </si>
  <si>
    <t>Okvirni sporazum lijekovi na listama HZZO-a koji imaju generičke paralele, Grupa 383</t>
  </si>
  <si>
    <t>515/18</t>
  </si>
  <si>
    <t>521/18</t>
  </si>
  <si>
    <t>Okvirni sporazum lijekovi na listama HZZO-a koji imaju generičke paralele, Grupa 389</t>
  </si>
  <si>
    <t>538/18</t>
  </si>
  <si>
    <t>Okvirni sporazum lijekovi na listama HZZO-a koji imaju generičke paralele, Grupa 412</t>
  </si>
  <si>
    <t xml:space="preserve"> </t>
  </si>
  <si>
    <t>Narudžbenica 16/2018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</si>
</sst>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k_n_-;\-* #,##0.00\ _k_n_-;_-* &quot;-&quot;??\ _k_n_-;_-@_-"/>
    <numFmt numFmtId="164" formatCode="[$-10409]dd\.mm\.yyyy"/>
    <numFmt numFmtId="165" formatCode="[$-10409]#,##0.00;\-#,##0.00"/>
    <numFmt numFmtId="166" formatCode="#,##0.00_ ;\-#,##0.00\ "/>
    <numFmt numFmtId="167" formatCode="[$-1041A]#,##0.00;\-\ #,##0.00"/>
  </numFmts>
  <fonts count="17" x14ac:knownFonts="1">
    <font>
      <sz val="11"/>
      <color theme="1"/>
      <name val="Calibri"/>
      <family val="2"/>
      <charset val="238"/>
      <scheme val="minor"/>
    </font>
    <font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sz val="7"/>
      <name val="Arial"/>
      <family val="2"/>
      <charset val="238"/>
    </font>
    <font>
      <b/>
      <sz val="9"/>
      <color theme="1"/>
      <name val="Arial"/>
      <family val="2"/>
      <charset val="238"/>
    </font>
    <font>
      <sz val="7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trike/>
      <sz val="7"/>
      <name val="Arial"/>
      <family val="2"/>
      <charset val="238"/>
    </font>
    <font>
      <b/>
      <sz val="7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7"/>
      <color rgb="FF00B050"/>
      <name val="Arial"/>
      <family val="2"/>
      <charset val="238"/>
    </font>
    <font>
      <sz val="7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rgb="FF87CEFA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0" fillId="0" borderId="0"/>
  </cellStyleXfs>
  <cellXfs count="8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2" xfId="0" applyFont="1" applyBorder="1"/>
    <xf numFmtId="0" fontId="2" fillId="2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 readingOrder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2" xfId="0" applyFont="1" applyFill="1" applyBorder="1" applyAlignment="1">
      <alignment horizontal="center" vertical="center" readingOrder="1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readingOrder="1"/>
    </xf>
    <xf numFmtId="164" fontId="4" fillId="0" borderId="2" xfId="0" applyNumberFormat="1" applyFont="1" applyFill="1" applyBorder="1" applyAlignment="1">
      <alignment horizontal="center" vertical="center" wrapText="1" readingOrder="1"/>
    </xf>
    <xf numFmtId="165" fontId="1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center" wrapText="1" readingOrder="1"/>
    </xf>
    <xf numFmtId="43" fontId="4" fillId="0" borderId="2" xfId="1" applyFont="1" applyFill="1" applyBorder="1" applyAlignment="1">
      <alignment horizontal="left" vertical="center" wrapText="1" readingOrder="1"/>
    </xf>
    <xf numFmtId="164" fontId="1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165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center" vertical="center" wrapText="1" readingOrder="1"/>
    </xf>
    <xf numFmtId="0" fontId="2" fillId="2" borderId="5" xfId="0" applyNumberFormat="1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center" wrapText="1" readingOrder="1"/>
    </xf>
    <xf numFmtId="165" fontId="3" fillId="0" borderId="0" xfId="0" applyNumberFormat="1" applyFont="1"/>
    <xf numFmtId="1" fontId="4" fillId="0" borderId="2" xfId="0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Border="1"/>
    <xf numFmtId="0" fontId="9" fillId="0" borderId="2" xfId="0" applyFont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/>
    <xf numFmtId="1" fontId="3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 wrapText="1" readingOrder="1"/>
    </xf>
    <xf numFmtId="166" fontId="3" fillId="0" borderId="0" xfId="0" applyNumberFormat="1" applyFont="1"/>
    <xf numFmtId="43" fontId="6" fillId="0" borderId="2" xfId="1" applyFont="1" applyFill="1" applyBorder="1" applyAlignment="1">
      <alignment horizontal="left" vertical="center" wrapText="1" readingOrder="1"/>
    </xf>
    <xf numFmtId="0" fontId="11" fillId="0" borderId="0" xfId="0" applyFont="1"/>
    <xf numFmtId="0" fontId="9" fillId="0" borderId="2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vertical="center" wrapText="1" readingOrder="1"/>
    </xf>
    <xf numFmtId="165" fontId="4" fillId="0" borderId="2" xfId="0" applyNumberFormat="1" applyFont="1" applyFill="1" applyBorder="1" applyAlignment="1">
      <alignment vertical="center" wrapText="1" readingOrder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9" fillId="2" borderId="3" xfId="0" applyNumberFormat="1" applyFont="1" applyFill="1" applyBorder="1" applyAlignment="1">
      <alignment horizontal="center" vertical="center" wrapText="1" readingOrder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0" fontId="9" fillId="2" borderId="4" xfId="0" applyNumberFormat="1" applyFont="1" applyFill="1" applyBorder="1" applyAlignment="1">
      <alignment horizontal="center" vertical="center" wrapText="1" readingOrder="1"/>
    </xf>
    <xf numFmtId="0" fontId="9" fillId="2" borderId="5" xfId="0" applyNumberFormat="1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readingOrder="1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readingOrder="1"/>
    </xf>
    <xf numFmtId="0" fontId="4" fillId="0" borderId="2" xfId="0" applyFont="1" applyFill="1" applyBorder="1" applyAlignment="1">
      <alignment vertical="center"/>
    </xf>
    <xf numFmtId="43" fontId="4" fillId="0" borderId="2" xfId="0" applyNumberFormat="1" applyFont="1" applyFill="1" applyBorder="1" applyAlignment="1">
      <alignment horizontal="center" vertical="center" readingOrder="1"/>
    </xf>
    <xf numFmtId="0" fontId="4" fillId="0" borderId="2" xfId="0" applyFont="1" applyBorder="1" applyAlignment="1">
      <alignment horizontal="left" vertical="center" readingOrder="1"/>
    </xf>
    <xf numFmtId="0" fontId="4" fillId="0" borderId="2" xfId="0" applyFont="1" applyFill="1" applyBorder="1" applyAlignment="1">
      <alignment horizontal="left" vertical="center" readingOrder="1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1" fillId="0" borderId="2" xfId="0" applyNumberFormat="1" applyFont="1" applyFill="1" applyBorder="1" applyAlignment="1">
      <alignment horizontal="left" vertical="center" wrapText="1" readingOrder="1"/>
    </xf>
    <xf numFmtId="165" fontId="15" fillId="0" borderId="2" xfId="0" applyNumberFormat="1" applyFont="1" applyFill="1" applyBorder="1" applyAlignment="1">
      <alignment horizontal="center" vertical="center" wrapText="1" readingOrder="1"/>
    </xf>
    <xf numFmtId="167" fontId="16" fillId="0" borderId="1" xfId="2" applyNumberFormat="1" applyFont="1" applyFill="1" applyBorder="1" applyAlignment="1">
      <alignment horizontal="center" vertical="center" wrapText="1" readingOrder="1"/>
    </xf>
    <xf numFmtId="4" fontId="1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3" fillId="0" borderId="0" xfId="0" applyNumberFormat="1" applyFont="1"/>
    <xf numFmtId="165" fontId="4" fillId="0" borderId="0" xfId="0" applyNumberFormat="1" applyFont="1"/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3">
    <cellStyle name="Normal" xfId="2"/>
    <cellStyle name="Normalno" xfId="0" builtinId="0"/>
    <cellStyle name="Zarez" xfId="1" builtinId="3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5"/>
  <sheetViews>
    <sheetView tabSelected="1" zoomScaleNormal="100" workbookViewId="0">
      <selection activeCell="A3" sqref="A3:R3"/>
    </sheetView>
  </sheetViews>
  <sheetFormatPr defaultColWidth="9.140625" defaultRowHeight="9.75" x14ac:dyDescent="0.2"/>
  <cols>
    <col min="1" max="1" width="5.42578125" style="2" bestFit="1" customWidth="1"/>
    <col min="2" max="2" width="15.140625" style="1" customWidth="1"/>
    <col min="3" max="3" width="25.85546875" style="1" bestFit="1" customWidth="1"/>
    <col min="4" max="4" width="9.140625" style="1"/>
    <col min="5" max="5" width="7" style="1" bestFit="1" customWidth="1"/>
    <col min="6" max="6" width="9.140625" style="1"/>
    <col min="7" max="7" width="17.28515625" style="1" customWidth="1"/>
    <col min="8" max="8" width="11.140625" style="1" bestFit="1" customWidth="1"/>
    <col min="9" max="9" width="11.5703125" style="1" customWidth="1"/>
    <col min="10" max="10" width="7.5703125" style="1" bestFit="1" customWidth="1"/>
    <col min="11" max="11" width="10" style="1" bestFit="1" customWidth="1"/>
    <col min="12" max="12" width="12.140625" style="1" customWidth="1"/>
    <col min="13" max="13" width="8.85546875" style="1" bestFit="1" customWidth="1"/>
    <col min="14" max="14" width="9.7109375" style="1" bestFit="1" customWidth="1"/>
    <col min="15" max="15" width="9.42578125" style="1" bestFit="1" customWidth="1"/>
    <col min="16" max="16" width="10.85546875" style="1" customWidth="1"/>
    <col min="17" max="17" width="9.5703125" style="1" bestFit="1" customWidth="1"/>
    <col min="18" max="18" width="7.85546875" style="1" bestFit="1" customWidth="1"/>
    <col min="19" max="19" width="9.85546875" style="1" bestFit="1" customWidth="1"/>
    <col min="20" max="20" width="9.42578125" style="1" bestFit="1" customWidth="1"/>
    <col min="21" max="21" width="9.85546875" style="1" bestFit="1" customWidth="1"/>
    <col min="22" max="16384" width="9.140625" style="1"/>
  </cols>
  <sheetData>
    <row r="1" spans="1:18" ht="15" customHeight="1" x14ac:dyDescent="0.2"/>
    <row r="2" spans="1:18" ht="15" customHeight="1" x14ac:dyDescent="0.2"/>
    <row r="3" spans="1:18" ht="15" customHeight="1" x14ac:dyDescent="0.2">
      <c r="A3" s="85" t="s">
        <v>139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ht="15" customHeight="1" x14ac:dyDescent="0.2"/>
    <row r="5" spans="1:18" ht="36" customHeight="1" x14ac:dyDescent="0.2">
      <c r="A5" s="4" t="s">
        <v>16</v>
      </c>
      <c r="B5" s="4" t="s">
        <v>17</v>
      </c>
      <c r="C5" s="4" t="s">
        <v>18</v>
      </c>
      <c r="D5" s="4" t="s">
        <v>287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</row>
    <row r="6" spans="1:18" ht="15" customHeight="1" x14ac:dyDescent="0.2">
      <c r="A6" s="13">
        <v>0</v>
      </c>
      <c r="B6" s="13" t="s">
        <v>0</v>
      </c>
      <c r="C6" s="13" t="s">
        <v>1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7</v>
      </c>
      <c r="J6" s="13" t="s">
        <v>8</v>
      </c>
      <c r="K6" s="13" t="s">
        <v>9</v>
      </c>
      <c r="L6" s="13" t="s">
        <v>10</v>
      </c>
      <c r="M6" s="13" t="s">
        <v>11</v>
      </c>
      <c r="N6" s="13" t="s">
        <v>12</v>
      </c>
      <c r="O6" s="13" t="s">
        <v>13</v>
      </c>
      <c r="P6" s="13" t="s">
        <v>14</v>
      </c>
      <c r="Q6" s="13" t="s">
        <v>15</v>
      </c>
      <c r="R6" s="13" t="s">
        <v>197</v>
      </c>
    </row>
    <row r="7" spans="1:18" ht="39" x14ac:dyDescent="0.2">
      <c r="A7" s="14">
        <v>1</v>
      </c>
      <c r="B7" s="18" t="s">
        <v>198</v>
      </c>
      <c r="C7" s="15" t="s">
        <v>243</v>
      </c>
      <c r="D7" s="7" t="s">
        <v>166</v>
      </c>
      <c r="E7" s="9">
        <v>33140000</v>
      </c>
      <c r="F7" s="5" t="s">
        <v>236</v>
      </c>
      <c r="G7" s="15" t="s">
        <v>35</v>
      </c>
      <c r="H7" s="19" t="s">
        <v>237</v>
      </c>
      <c r="I7" s="18"/>
      <c r="J7" s="28">
        <v>43199</v>
      </c>
      <c r="K7" s="17" t="s">
        <v>235</v>
      </c>
      <c r="L7" s="25">
        <v>259200</v>
      </c>
      <c r="M7" s="25">
        <v>12960</v>
      </c>
      <c r="N7" s="25">
        <v>272160</v>
      </c>
      <c r="O7" s="20"/>
      <c r="P7" s="3"/>
      <c r="Q7" s="3"/>
      <c r="R7" s="3"/>
    </row>
    <row r="8" spans="1:18" ht="39" x14ac:dyDescent="0.2">
      <c r="A8" s="14">
        <v>2</v>
      </c>
      <c r="B8" s="18" t="s">
        <v>198</v>
      </c>
      <c r="C8" s="15" t="s">
        <v>244</v>
      </c>
      <c r="D8" s="7" t="s">
        <v>199</v>
      </c>
      <c r="E8" s="9">
        <v>33140000</v>
      </c>
      <c r="F8" s="5" t="s">
        <v>236</v>
      </c>
      <c r="G8" s="15" t="s">
        <v>35</v>
      </c>
      <c r="H8" s="19" t="s">
        <v>237</v>
      </c>
      <c r="I8" s="18"/>
      <c r="J8" s="28">
        <v>43199</v>
      </c>
      <c r="K8" s="17" t="s">
        <v>235</v>
      </c>
      <c r="L8" s="25">
        <v>437850</v>
      </c>
      <c r="M8" s="25">
        <v>21892.5</v>
      </c>
      <c r="N8" s="25">
        <v>459742.5</v>
      </c>
      <c r="O8" s="20"/>
      <c r="P8" s="3"/>
      <c r="Q8" s="3"/>
      <c r="R8" s="3"/>
    </row>
    <row r="9" spans="1:18" ht="39" x14ac:dyDescent="0.2">
      <c r="A9" s="14">
        <v>3</v>
      </c>
      <c r="B9" s="18" t="s">
        <v>198</v>
      </c>
      <c r="C9" s="15" t="s">
        <v>245</v>
      </c>
      <c r="D9" s="7" t="s">
        <v>200</v>
      </c>
      <c r="E9" s="9">
        <v>33140000</v>
      </c>
      <c r="F9" s="5" t="s">
        <v>236</v>
      </c>
      <c r="G9" s="15" t="s">
        <v>35</v>
      </c>
      <c r="H9" s="19" t="s">
        <v>237</v>
      </c>
      <c r="I9" s="18"/>
      <c r="J9" s="28">
        <v>43199</v>
      </c>
      <c r="K9" s="17" t="s">
        <v>235</v>
      </c>
      <c r="L9" s="25">
        <v>135450</v>
      </c>
      <c r="M9" s="25">
        <v>6772.5</v>
      </c>
      <c r="N9" s="25">
        <v>142222.5</v>
      </c>
      <c r="O9" s="20"/>
      <c r="P9" s="3"/>
      <c r="Q9" s="3"/>
      <c r="R9" s="3"/>
    </row>
    <row r="10" spans="1:18" ht="39" x14ac:dyDescent="0.2">
      <c r="A10" s="14">
        <v>4</v>
      </c>
      <c r="B10" s="18" t="s">
        <v>198</v>
      </c>
      <c r="C10" s="15" t="s">
        <v>246</v>
      </c>
      <c r="D10" s="7" t="s">
        <v>462</v>
      </c>
      <c r="E10" s="9">
        <v>33140000</v>
      </c>
      <c r="F10" s="5" t="s">
        <v>236</v>
      </c>
      <c r="G10" s="15" t="s">
        <v>35</v>
      </c>
      <c r="H10" s="19" t="s">
        <v>237</v>
      </c>
      <c r="I10" s="18"/>
      <c r="J10" s="28">
        <v>43199</v>
      </c>
      <c r="K10" s="17" t="s">
        <v>235</v>
      </c>
      <c r="L10" s="25">
        <v>74700</v>
      </c>
      <c r="M10" s="25">
        <v>3735</v>
      </c>
      <c r="N10" s="25">
        <v>78435</v>
      </c>
      <c r="O10" s="20"/>
      <c r="P10" s="3"/>
      <c r="Q10" s="3"/>
      <c r="R10" s="3"/>
    </row>
    <row r="11" spans="1:18" ht="39" x14ac:dyDescent="0.2">
      <c r="A11" s="14">
        <v>5</v>
      </c>
      <c r="B11" s="18" t="s">
        <v>198</v>
      </c>
      <c r="C11" s="15" t="s">
        <v>247</v>
      </c>
      <c r="D11" s="7" t="s">
        <v>164</v>
      </c>
      <c r="E11" s="9">
        <v>33140000</v>
      </c>
      <c r="F11" s="5" t="s">
        <v>236</v>
      </c>
      <c r="G11" s="15" t="s">
        <v>35</v>
      </c>
      <c r="H11" s="19" t="s">
        <v>237</v>
      </c>
      <c r="I11" s="18"/>
      <c r="J11" s="28">
        <v>43199</v>
      </c>
      <c r="K11" s="17" t="s">
        <v>235</v>
      </c>
      <c r="L11" s="25">
        <v>1770000</v>
      </c>
      <c r="M11" s="25">
        <v>88500</v>
      </c>
      <c r="N11" s="25">
        <v>1858500</v>
      </c>
      <c r="O11" s="20"/>
      <c r="P11" s="3"/>
      <c r="Q11" s="3"/>
      <c r="R11" s="3"/>
    </row>
    <row r="12" spans="1:18" ht="39" x14ac:dyDescent="0.2">
      <c r="A12" s="14">
        <v>6</v>
      </c>
      <c r="B12" s="18" t="s">
        <v>198</v>
      </c>
      <c r="C12" s="15" t="s">
        <v>248</v>
      </c>
      <c r="D12" s="7" t="s">
        <v>201</v>
      </c>
      <c r="E12" s="9">
        <v>33140000</v>
      </c>
      <c r="F12" s="5" t="s">
        <v>236</v>
      </c>
      <c r="G12" s="15" t="s">
        <v>35</v>
      </c>
      <c r="H12" s="19" t="s">
        <v>237</v>
      </c>
      <c r="I12" s="18"/>
      <c r="J12" s="28">
        <v>43199</v>
      </c>
      <c r="K12" s="17" t="s">
        <v>235</v>
      </c>
      <c r="L12" s="25">
        <v>267500</v>
      </c>
      <c r="M12" s="25">
        <v>13375</v>
      </c>
      <c r="N12" s="25">
        <v>280875</v>
      </c>
      <c r="O12" s="20"/>
      <c r="P12" s="3"/>
      <c r="Q12" s="3"/>
      <c r="R12" s="3"/>
    </row>
    <row r="13" spans="1:18" ht="39" x14ac:dyDescent="0.2">
      <c r="A13" s="14">
        <v>7</v>
      </c>
      <c r="B13" s="18" t="s">
        <v>198</v>
      </c>
      <c r="C13" s="15" t="s">
        <v>249</v>
      </c>
      <c r="D13" s="7" t="s">
        <v>202</v>
      </c>
      <c r="E13" s="9">
        <v>33140000</v>
      </c>
      <c r="F13" s="5" t="s">
        <v>236</v>
      </c>
      <c r="G13" s="15" t="s">
        <v>35</v>
      </c>
      <c r="H13" s="19" t="s">
        <v>237</v>
      </c>
      <c r="I13" s="18"/>
      <c r="J13" s="28">
        <v>43199</v>
      </c>
      <c r="K13" s="17" t="s">
        <v>235</v>
      </c>
      <c r="L13" s="25">
        <v>142800</v>
      </c>
      <c r="M13" s="25">
        <v>7140</v>
      </c>
      <c r="N13" s="25">
        <v>149940</v>
      </c>
      <c r="O13" s="20"/>
      <c r="P13" s="3"/>
      <c r="Q13" s="3"/>
      <c r="R13" s="3"/>
    </row>
    <row r="14" spans="1:18" ht="39" x14ac:dyDescent="0.2">
      <c r="A14" s="14">
        <v>8</v>
      </c>
      <c r="B14" s="18" t="s">
        <v>198</v>
      </c>
      <c r="C14" s="15" t="s">
        <v>250</v>
      </c>
      <c r="D14" s="7" t="s">
        <v>203</v>
      </c>
      <c r="E14" s="9">
        <v>33140000</v>
      </c>
      <c r="F14" s="5" t="s">
        <v>236</v>
      </c>
      <c r="G14" s="15" t="s">
        <v>35</v>
      </c>
      <c r="H14" s="19" t="s">
        <v>237</v>
      </c>
      <c r="I14" s="18"/>
      <c r="J14" s="28">
        <v>43199</v>
      </c>
      <c r="K14" s="17" t="s">
        <v>235</v>
      </c>
      <c r="L14" s="25">
        <v>627300</v>
      </c>
      <c r="M14" s="25">
        <v>31365</v>
      </c>
      <c r="N14" s="25">
        <v>658665</v>
      </c>
      <c r="O14" s="20"/>
      <c r="P14" s="3"/>
      <c r="Q14" s="3"/>
      <c r="R14" s="3"/>
    </row>
    <row r="15" spans="1:18" ht="39" x14ac:dyDescent="0.2">
      <c r="A15" s="14">
        <v>9</v>
      </c>
      <c r="B15" s="18" t="s">
        <v>198</v>
      </c>
      <c r="C15" s="15" t="s">
        <v>251</v>
      </c>
      <c r="D15" s="7" t="s">
        <v>204</v>
      </c>
      <c r="E15" s="9">
        <v>33140000</v>
      </c>
      <c r="F15" s="5" t="s">
        <v>236</v>
      </c>
      <c r="G15" s="15" t="s">
        <v>35</v>
      </c>
      <c r="H15" s="19" t="s">
        <v>237</v>
      </c>
      <c r="I15" s="18"/>
      <c r="J15" s="28">
        <v>43199</v>
      </c>
      <c r="K15" s="17" t="s">
        <v>235</v>
      </c>
      <c r="L15" s="25">
        <v>150660</v>
      </c>
      <c r="M15" s="25">
        <v>7533</v>
      </c>
      <c r="N15" s="25">
        <v>158193</v>
      </c>
      <c r="O15" s="20"/>
      <c r="P15" s="3"/>
      <c r="Q15" s="3"/>
      <c r="R15" s="3"/>
    </row>
    <row r="16" spans="1:18" ht="39" x14ac:dyDescent="0.2">
      <c r="A16" s="14">
        <v>10</v>
      </c>
      <c r="B16" s="18" t="s">
        <v>198</v>
      </c>
      <c r="C16" s="15" t="s">
        <v>252</v>
      </c>
      <c r="D16" s="7" t="s">
        <v>151</v>
      </c>
      <c r="E16" s="9">
        <v>33140000</v>
      </c>
      <c r="F16" s="5" t="s">
        <v>236</v>
      </c>
      <c r="G16" s="15" t="s">
        <v>35</v>
      </c>
      <c r="H16" s="19" t="s">
        <v>237</v>
      </c>
      <c r="I16" s="18"/>
      <c r="J16" s="28">
        <v>43199</v>
      </c>
      <c r="K16" s="17" t="s">
        <v>235</v>
      </c>
      <c r="L16" s="25">
        <v>181440</v>
      </c>
      <c r="M16" s="25">
        <v>9072</v>
      </c>
      <c r="N16" s="25">
        <v>190512</v>
      </c>
      <c r="O16" s="20"/>
      <c r="P16" s="3"/>
      <c r="Q16" s="3"/>
      <c r="R16" s="3"/>
    </row>
    <row r="17" spans="1:18" ht="39" x14ac:dyDescent="0.2">
      <c r="A17" s="14">
        <v>11</v>
      </c>
      <c r="B17" s="18" t="s">
        <v>198</v>
      </c>
      <c r="C17" s="15" t="s">
        <v>253</v>
      </c>
      <c r="D17" s="7" t="s">
        <v>205</v>
      </c>
      <c r="E17" s="9">
        <v>33140000</v>
      </c>
      <c r="F17" s="5" t="s">
        <v>236</v>
      </c>
      <c r="G17" s="15" t="s">
        <v>35</v>
      </c>
      <c r="H17" s="19" t="s">
        <v>237</v>
      </c>
      <c r="I17" s="18"/>
      <c r="J17" s="28">
        <v>43199</v>
      </c>
      <c r="K17" s="17" t="s">
        <v>235</v>
      </c>
      <c r="L17" s="25">
        <v>172800</v>
      </c>
      <c r="M17" s="25">
        <v>8640</v>
      </c>
      <c r="N17" s="25">
        <v>181440</v>
      </c>
      <c r="O17" s="20"/>
      <c r="P17" s="3"/>
      <c r="Q17" s="3"/>
      <c r="R17" s="3"/>
    </row>
    <row r="18" spans="1:18" ht="39" x14ac:dyDescent="0.2">
      <c r="A18" s="14">
        <v>12</v>
      </c>
      <c r="B18" s="18" t="s">
        <v>198</v>
      </c>
      <c r="C18" s="15" t="s">
        <v>254</v>
      </c>
      <c r="D18" s="7" t="s">
        <v>206</v>
      </c>
      <c r="E18" s="9">
        <v>33140000</v>
      </c>
      <c r="F18" s="5" t="s">
        <v>236</v>
      </c>
      <c r="G18" s="15" t="s">
        <v>35</v>
      </c>
      <c r="H18" s="19" t="s">
        <v>237</v>
      </c>
      <c r="I18" s="18"/>
      <c r="J18" s="28">
        <v>43199</v>
      </c>
      <c r="K18" s="17" t="s">
        <v>235</v>
      </c>
      <c r="L18" s="25">
        <v>157920</v>
      </c>
      <c r="M18" s="25">
        <v>7896</v>
      </c>
      <c r="N18" s="25">
        <v>165816</v>
      </c>
      <c r="O18" s="20"/>
      <c r="P18" s="3"/>
      <c r="Q18" s="3"/>
      <c r="R18" s="3"/>
    </row>
    <row r="19" spans="1:18" ht="39" x14ac:dyDescent="0.2">
      <c r="A19" s="14">
        <v>13</v>
      </c>
      <c r="B19" s="18" t="s">
        <v>198</v>
      </c>
      <c r="C19" s="15" t="s">
        <v>255</v>
      </c>
      <c r="D19" s="7" t="s">
        <v>207</v>
      </c>
      <c r="E19" s="9">
        <v>33140000</v>
      </c>
      <c r="F19" s="5" t="s">
        <v>236</v>
      </c>
      <c r="G19" s="15" t="s">
        <v>35</v>
      </c>
      <c r="H19" s="19" t="s">
        <v>237</v>
      </c>
      <c r="I19" s="18"/>
      <c r="J19" s="28">
        <v>43199</v>
      </c>
      <c r="K19" s="17" t="s">
        <v>235</v>
      </c>
      <c r="L19" s="25">
        <v>48000</v>
      </c>
      <c r="M19" s="25">
        <v>2400</v>
      </c>
      <c r="N19" s="25">
        <v>50400</v>
      </c>
      <c r="O19" s="20"/>
      <c r="P19" s="3"/>
      <c r="Q19" s="3"/>
      <c r="R19" s="3"/>
    </row>
    <row r="20" spans="1:18" ht="39" x14ac:dyDescent="0.2">
      <c r="A20" s="14">
        <v>14</v>
      </c>
      <c r="B20" s="18" t="s">
        <v>198</v>
      </c>
      <c r="C20" s="15" t="s">
        <v>256</v>
      </c>
      <c r="D20" s="7" t="s">
        <v>208</v>
      </c>
      <c r="E20" s="9">
        <v>33140000</v>
      </c>
      <c r="F20" s="5" t="s">
        <v>236</v>
      </c>
      <c r="G20" s="15" t="s">
        <v>35</v>
      </c>
      <c r="H20" s="19" t="s">
        <v>237</v>
      </c>
      <c r="I20" s="18"/>
      <c r="J20" s="28">
        <v>43199</v>
      </c>
      <c r="K20" s="17" t="s">
        <v>235</v>
      </c>
      <c r="L20" s="25">
        <v>332000</v>
      </c>
      <c r="M20" s="25">
        <v>16600</v>
      </c>
      <c r="N20" s="25">
        <v>348600</v>
      </c>
      <c r="O20" s="20"/>
      <c r="P20" s="3"/>
      <c r="Q20" s="3"/>
      <c r="R20" s="3"/>
    </row>
    <row r="21" spans="1:18" ht="39" x14ac:dyDescent="0.2">
      <c r="A21" s="14">
        <v>15</v>
      </c>
      <c r="B21" s="18" t="s">
        <v>198</v>
      </c>
      <c r="C21" s="15" t="s">
        <v>257</v>
      </c>
      <c r="D21" s="7" t="s">
        <v>209</v>
      </c>
      <c r="E21" s="9">
        <v>33140000</v>
      </c>
      <c r="F21" s="5" t="s">
        <v>236</v>
      </c>
      <c r="G21" s="15" t="s">
        <v>35</v>
      </c>
      <c r="H21" s="19" t="s">
        <v>237</v>
      </c>
      <c r="I21" s="18"/>
      <c r="J21" s="28">
        <v>43199</v>
      </c>
      <c r="K21" s="17" t="s">
        <v>235</v>
      </c>
      <c r="L21" s="25">
        <v>108500</v>
      </c>
      <c r="M21" s="25">
        <v>5425</v>
      </c>
      <c r="N21" s="25">
        <v>113925</v>
      </c>
      <c r="O21" s="20"/>
      <c r="P21" s="3"/>
      <c r="Q21" s="3"/>
      <c r="R21" s="3"/>
    </row>
    <row r="22" spans="1:18" ht="39" x14ac:dyDescent="0.2">
      <c r="A22" s="14">
        <v>16</v>
      </c>
      <c r="B22" s="18" t="s">
        <v>198</v>
      </c>
      <c r="C22" s="15" t="s">
        <v>258</v>
      </c>
      <c r="D22" s="7" t="s">
        <v>210</v>
      </c>
      <c r="E22" s="9">
        <v>33140000</v>
      </c>
      <c r="F22" s="5" t="s">
        <v>236</v>
      </c>
      <c r="G22" s="15" t="s">
        <v>35</v>
      </c>
      <c r="H22" s="19" t="s">
        <v>237</v>
      </c>
      <c r="I22" s="18"/>
      <c r="J22" s="28">
        <v>43199</v>
      </c>
      <c r="K22" s="17" t="s">
        <v>235</v>
      </c>
      <c r="L22" s="25">
        <v>423400</v>
      </c>
      <c r="M22" s="25">
        <v>21170</v>
      </c>
      <c r="N22" s="25">
        <v>444570</v>
      </c>
      <c r="O22" s="20"/>
      <c r="P22" s="3"/>
      <c r="Q22" s="3"/>
      <c r="R22" s="3"/>
    </row>
    <row r="23" spans="1:18" ht="39" x14ac:dyDescent="0.2">
      <c r="A23" s="14">
        <v>17</v>
      </c>
      <c r="B23" s="18" t="s">
        <v>198</v>
      </c>
      <c r="C23" s="15" t="s">
        <v>259</v>
      </c>
      <c r="D23" s="7" t="s">
        <v>211</v>
      </c>
      <c r="E23" s="9">
        <v>33140000</v>
      </c>
      <c r="F23" s="5" t="s">
        <v>236</v>
      </c>
      <c r="G23" s="15" t="s">
        <v>35</v>
      </c>
      <c r="H23" s="19" t="s">
        <v>237</v>
      </c>
      <c r="I23" s="18"/>
      <c r="J23" s="28">
        <v>43199</v>
      </c>
      <c r="K23" s="17" t="s">
        <v>235</v>
      </c>
      <c r="L23" s="25">
        <v>78000</v>
      </c>
      <c r="M23" s="25">
        <v>3900</v>
      </c>
      <c r="N23" s="25">
        <v>81900</v>
      </c>
      <c r="O23" s="20"/>
      <c r="P23" s="3"/>
      <c r="Q23" s="3"/>
      <c r="R23" s="3"/>
    </row>
    <row r="24" spans="1:18" ht="39" x14ac:dyDescent="0.2">
      <c r="A24" s="14">
        <v>18</v>
      </c>
      <c r="B24" s="18" t="s">
        <v>198</v>
      </c>
      <c r="C24" s="15" t="s">
        <v>260</v>
      </c>
      <c r="D24" s="7" t="s">
        <v>212</v>
      </c>
      <c r="E24" s="9">
        <v>33140000</v>
      </c>
      <c r="F24" s="5" t="s">
        <v>236</v>
      </c>
      <c r="G24" s="15" t="s">
        <v>35</v>
      </c>
      <c r="H24" s="19" t="s">
        <v>237</v>
      </c>
      <c r="I24" s="18"/>
      <c r="J24" s="28">
        <v>43199</v>
      </c>
      <c r="K24" s="17" t="s">
        <v>235</v>
      </c>
      <c r="L24" s="25">
        <v>129492</v>
      </c>
      <c r="M24" s="25">
        <v>6474.6000000000058</v>
      </c>
      <c r="N24" s="25">
        <v>135966.6</v>
      </c>
      <c r="O24" s="20"/>
      <c r="P24" s="3"/>
      <c r="Q24" s="3"/>
      <c r="R24" s="3"/>
    </row>
    <row r="25" spans="1:18" ht="39" x14ac:dyDescent="0.2">
      <c r="A25" s="14">
        <v>19</v>
      </c>
      <c r="B25" s="18" t="s">
        <v>198</v>
      </c>
      <c r="C25" s="15" t="s">
        <v>261</v>
      </c>
      <c r="D25" s="7" t="s">
        <v>213</v>
      </c>
      <c r="E25" s="9">
        <v>33140000</v>
      </c>
      <c r="F25" s="5" t="s">
        <v>236</v>
      </c>
      <c r="G25" s="15" t="s">
        <v>35</v>
      </c>
      <c r="H25" s="19" t="s">
        <v>239</v>
      </c>
      <c r="I25" s="18"/>
      <c r="J25" s="28">
        <v>43199</v>
      </c>
      <c r="K25" s="17" t="s">
        <v>235</v>
      </c>
      <c r="L25" s="25">
        <v>493500</v>
      </c>
      <c r="M25" s="25">
        <v>24675</v>
      </c>
      <c r="N25" s="25">
        <v>518175</v>
      </c>
      <c r="O25" s="20"/>
      <c r="P25" s="3"/>
      <c r="Q25" s="3"/>
      <c r="R25" s="3"/>
    </row>
    <row r="26" spans="1:18" ht="39" x14ac:dyDescent="0.2">
      <c r="A26" s="14">
        <v>20</v>
      </c>
      <c r="B26" s="18" t="s">
        <v>198</v>
      </c>
      <c r="C26" s="15" t="s">
        <v>262</v>
      </c>
      <c r="D26" s="7" t="s">
        <v>152</v>
      </c>
      <c r="E26" s="9">
        <v>33140000</v>
      </c>
      <c r="F26" s="5" t="s">
        <v>236</v>
      </c>
      <c r="G26" s="15" t="s">
        <v>35</v>
      </c>
      <c r="H26" s="19" t="s">
        <v>237</v>
      </c>
      <c r="I26" s="18"/>
      <c r="J26" s="28">
        <v>43199</v>
      </c>
      <c r="K26" s="17" t="s">
        <v>235</v>
      </c>
      <c r="L26" s="25">
        <v>82500</v>
      </c>
      <c r="M26" s="25">
        <v>4125</v>
      </c>
      <c r="N26" s="25">
        <v>86625</v>
      </c>
      <c r="O26" s="20"/>
      <c r="P26" s="3"/>
      <c r="Q26" s="3"/>
      <c r="R26" s="3"/>
    </row>
    <row r="27" spans="1:18" ht="39" x14ac:dyDescent="0.2">
      <c r="A27" s="14">
        <v>21</v>
      </c>
      <c r="B27" s="18" t="s">
        <v>198</v>
      </c>
      <c r="C27" s="15" t="s">
        <v>263</v>
      </c>
      <c r="D27" s="7" t="s">
        <v>214</v>
      </c>
      <c r="E27" s="9">
        <v>33140000</v>
      </c>
      <c r="F27" s="5" t="s">
        <v>236</v>
      </c>
      <c r="G27" s="15" t="s">
        <v>35</v>
      </c>
      <c r="H27" s="19" t="s">
        <v>237</v>
      </c>
      <c r="I27" s="18"/>
      <c r="J27" s="28">
        <v>43199</v>
      </c>
      <c r="K27" s="17" t="s">
        <v>235</v>
      </c>
      <c r="L27" s="25">
        <v>259350</v>
      </c>
      <c r="M27" s="25">
        <v>12967.5</v>
      </c>
      <c r="N27" s="25">
        <v>272317.5</v>
      </c>
      <c r="O27" s="20"/>
      <c r="P27" s="3"/>
      <c r="Q27" s="3"/>
      <c r="R27" s="3"/>
    </row>
    <row r="28" spans="1:18" ht="39" x14ac:dyDescent="0.2">
      <c r="A28" s="14">
        <v>22</v>
      </c>
      <c r="B28" s="18" t="s">
        <v>198</v>
      </c>
      <c r="C28" s="15" t="s">
        <v>264</v>
      </c>
      <c r="D28" s="7" t="s">
        <v>215</v>
      </c>
      <c r="E28" s="9">
        <v>33140000</v>
      </c>
      <c r="F28" s="5" t="s">
        <v>236</v>
      </c>
      <c r="G28" s="15" t="s">
        <v>35</v>
      </c>
      <c r="H28" s="19" t="s">
        <v>240</v>
      </c>
      <c r="I28" s="18"/>
      <c r="J28" s="28">
        <v>43199</v>
      </c>
      <c r="K28" s="17" t="s">
        <v>235</v>
      </c>
      <c r="L28" s="25">
        <v>71300</v>
      </c>
      <c r="M28" s="25">
        <v>3565</v>
      </c>
      <c r="N28" s="25">
        <v>74865</v>
      </c>
      <c r="O28" s="20"/>
      <c r="P28" s="3"/>
      <c r="Q28" s="3"/>
      <c r="R28" s="3"/>
    </row>
    <row r="29" spans="1:18" ht="39" x14ac:dyDescent="0.2">
      <c r="A29" s="14">
        <v>23</v>
      </c>
      <c r="B29" s="18" t="s">
        <v>198</v>
      </c>
      <c r="C29" s="15" t="s">
        <v>265</v>
      </c>
      <c r="D29" s="7" t="s">
        <v>216</v>
      </c>
      <c r="E29" s="9">
        <v>33140000</v>
      </c>
      <c r="F29" s="5" t="s">
        <v>236</v>
      </c>
      <c r="G29" s="15" t="s">
        <v>35</v>
      </c>
      <c r="H29" s="19" t="s">
        <v>237</v>
      </c>
      <c r="I29" s="18"/>
      <c r="J29" s="28">
        <v>43199</v>
      </c>
      <c r="K29" s="17" t="s">
        <v>235</v>
      </c>
      <c r="L29" s="25">
        <v>116850</v>
      </c>
      <c r="M29" s="25">
        <v>5842.5</v>
      </c>
      <c r="N29" s="25">
        <v>122692.5</v>
      </c>
      <c r="O29" s="20"/>
      <c r="P29" s="3"/>
      <c r="Q29" s="3"/>
      <c r="R29" s="3"/>
    </row>
    <row r="30" spans="1:18" ht="39" x14ac:dyDescent="0.2">
      <c r="A30" s="14">
        <v>24</v>
      </c>
      <c r="B30" s="18" t="s">
        <v>198</v>
      </c>
      <c r="C30" s="15" t="s">
        <v>266</v>
      </c>
      <c r="D30" s="7" t="s">
        <v>217</v>
      </c>
      <c r="E30" s="9">
        <v>33140000</v>
      </c>
      <c r="F30" s="5" t="s">
        <v>236</v>
      </c>
      <c r="G30" s="15" t="s">
        <v>35</v>
      </c>
      <c r="H30" s="19" t="s">
        <v>240</v>
      </c>
      <c r="I30" s="18"/>
      <c r="J30" s="28">
        <v>43199</v>
      </c>
      <c r="K30" s="17" t="s">
        <v>235</v>
      </c>
      <c r="L30" s="25">
        <v>220800</v>
      </c>
      <c r="M30" s="25">
        <v>11040</v>
      </c>
      <c r="N30" s="25">
        <v>231840</v>
      </c>
      <c r="O30" s="20"/>
      <c r="P30" s="3"/>
      <c r="Q30" s="3"/>
      <c r="R30" s="3"/>
    </row>
    <row r="31" spans="1:18" ht="39" x14ac:dyDescent="0.2">
      <c r="A31" s="14">
        <v>25</v>
      </c>
      <c r="B31" s="18" t="s">
        <v>198</v>
      </c>
      <c r="C31" s="15" t="s">
        <v>267</v>
      </c>
      <c r="D31" s="7" t="s">
        <v>218</v>
      </c>
      <c r="E31" s="9">
        <v>33140000</v>
      </c>
      <c r="F31" s="5" t="s">
        <v>236</v>
      </c>
      <c r="G31" s="15" t="s">
        <v>35</v>
      </c>
      <c r="H31" s="19" t="s">
        <v>239</v>
      </c>
      <c r="I31" s="18"/>
      <c r="J31" s="28">
        <v>43199</v>
      </c>
      <c r="K31" s="17" t="s">
        <v>235</v>
      </c>
      <c r="L31" s="25">
        <v>856303.47</v>
      </c>
      <c r="M31" s="25">
        <v>42815.170000000042</v>
      </c>
      <c r="N31" s="25">
        <v>899118.64</v>
      </c>
      <c r="O31" s="20"/>
      <c r="P31" s="3"/>
      <c r="Q31" s="3"/>
      <c r="R31" s="3"/>
    </row>
    <row r="32" spans="1:18" ht="39" x14ac:dyDescent="0.2">
      <c r="A32" s="14">
        <v>26</v>
      </c>
      <c r="B32" s="18" t="s">
        <v>198</v>
      </c>
      <c r="C32" s="15" t="s">
        <v>268</v>
      </c>
      <c r="D32" s="7" t="s">
        <v>219</v>
      </c>
      <c r="E32" s="9">
        <v>33140000</v>
      </c>
      <c r="F32" s="5" t="s">
        <v>236</v>
      </c>
      <c r="G32" s="15" t="s">
        <v>35</v>
      </c>
      <c r="H32" s="19" t="s">
        <v>239</v>
      </c>
      <c r="I32" s="18"/>
      <c r="J32" s="28">
        <v>43199</v>
      </c>
      <c r="K32" s="17" t="s">
        <v>235</v>
      </c>
      <c r="L32" s="25">
        <v>937724.8</v>
      </c>
      <c r="M32" s="25">
        <v>46886.239999999991</v>
      </c>
      <c r="N32" s="25">
        <v>984611.04</v>
      </c>
      <c r="O32" s="20"/>
      <c r="P32" s="3"/>
      <c r="Q32" s="3"/>
      <c r="R32" s="3"/>
    </row>
    <row r="33" spans="1:18" ht="39" x14ac:dyDescent="0.2">
      <c r="A33" s="14">
        <v>27</v>
      </c>
      <c r="B33" s="18" t="s">
        <v>198</v>
      </c>
      <c r="C33" s="15" t="s">
        <v>269</v>
      </c>
      <c r="D33" s="7" t="s">
        <v>220</v>
      </c>
      <c r="E33" s="9">
        <v>33140000</v>
      </c>
      <c r="F33" s="5" t="s">
        <v>236</v>
      </c>
      <c r="G33" s="15" t="s">
        <v>35</v>
      </c>
      <c r="H33" s="19" t="s">
        <v>239</v>
      </c>
      <c r="I33" s="18"/>
      <c r="J33" s="28">
        <v>43199</v>
      </c>
      <c r="K33" s="17" t="s">
        <v>235</v>
      </c>
      <c r="L33" s="25">
        <v>678290.85</v>
      </c>
      <c r="M33" s="25">
        <v>33914.540000000037</v>
      </c>
      <c r="N33" s="25">
        <v>712205.39</v>
      </c>
      <c r="O33" s="20"/>
      <c r="P33" s="3"/>
      <c r="Q33" s="3"/>
      <c r="R33" s="3"/>
    </row>
    <row r="34" spans="1:18" ht="39" x14ac:dyDescent="0.2">
      <c r="A34" s="14">
        <v>28</v>
      </c>
      <c r="B34" s="18" t="s">
        <v>198</v>
      </c>
      <c r="C34" s="15" t="s">
        <v>270</v>
      </c>
      <c r="D34" s="7" t="s">
        <v>221</v>
      </c>
      <c r="E34" s="9">
        <v>33140000</v>
      </c>
      <c r="F34" s="5" t="s">
        <v>236</v>
      </c>
      <c r="G34" s="15" t="s">
        <v>35</v>
      </c>
      <c r="H34" s="19" t="s">
        <v>238</v>
      </c>
      <c r="I34" s="18"/>
      <c r="J34" s="28">
        <v>43199</v>
      </c>
      <c r="K34" s="17" t="s">
        <v>235</v>
      </c>
      <c r="L34" s="25">
        <v>89700</v>
      </c>
      <c r="M34" s="25">
        <v>4485</v>
      </c>
      <c r="N34" s="25">
        <v>94185</v>
      </c>
      <c r="O34" s="20"/>
      <c r="P34" s="3"/>
      <c r="Q34" s="3"/>
      <c r="R34" s="3"/>
    </row>
    <row r="35" spans="1:18" ht="39" x14ac:dyDescent="0.2">
      <c r="A35" s="14">
        <v>29</v>
      </c>
      <c r="B35" s="18" t="s">
        <v>198</v>
      </c>
      <c r="C35" s="15" t="s">
        <v>271</v>
      </c>
      <c r="D35" s="7" t="s">
        <v>222</v>
      </c>
      <c r="E35" s="9">
        <v>33140000</v>
      </c>
      <c r="F35" s="5" t="s">
        <v>236</v>
      </c>
      <c r="G35" s="15" t="s">
        <v>35</v>
      </c>
      <c r="H35" s="19" t="s">
        <v>238</v>
      </c>
      <c r="I35" s="18"/>
      <c r="J35" s="28">
        <v>43199</v>
      </c>
      <c r="K35" s="17" t="s">
        <v>235</v>
      </c>
      <c r="L35" s="25">
        <v>186200</v>
      </c>
      <c r="M35" s="25">
        <v>9310</v>
      </c>
      <c r="N35" s="25">
        <v>195510</v>
      </c>
      <c r="O35" s="20"/>
      <c r="P35" s="3"/>
      <c r="Q35" s="3"/>
      <c r="R35" s="3"/>
    </row>
    <row r="36" spans="1:18" ht="39" x14ac:dyDescent="0.2">
      <c r="A36" s="14">
        <v>30</v>
      </c>
      <c r="B36" s="18" t="s">
        <v>198</v>
      </c>
      <c r="C36" s="15" t="s">
        <v>272</v>
      </c>
      <c r="D36" s="7" t="s">
        <v>153</v>
      </c>
      <c r="E36" s="9">
        <v>33140000</v>
      </c>
      <c r="F36" s="5" t="s">
        <v>236</v>
      </c>
      <c r="G36" s="15" t="s">
        <v>35</v>
      </c>
      <c r="H36" s="19" t="s">
        <v>241</v>
      </c>
      <c r="I36" s="18"/>
      <c r="J36" s="28">
        <v>43199</v>
      </c>
      <c r="K36" s="17" t="s">
        <v>235</v>
      </c>
      <c r="L36" s="25">
        <v>159057.35999999999</v>
      </c>
      <c r="M36" s="25">
        <v>7952.8700000000244</v>
      </c>
      <c r="N36" s="25">
        <v>167010.23000000001</v>
      </c>
      <c r="O36" s="20"/>
      <c r="P36" s="3"/>
      <c r="Q36" s="3"/>
      <c r="R36" s="3"/>
    </row>
    <row r="37" spans="1:18" ht="39" x14ac:dyDescent="0.2">
      <c r="A37" s="14">
        <v>31</v>
      </c>
      <c r="B37" s="18" t="s">
        <v>198</v>
      </c>
      <c r="C37" s="15" t="s">
        <v>273</v>
      </c>
      <c r="D37" s="7" t="s">
        <v>223</v>
      </c>
      <c r="E37" s="9">
        <v>33140000</v>
      </c>
      <c r="F37" s="5" t="s">
        <v>236</v>
      </c>
      <c r="G37" s="15" t="s">
        <v>35</v>
      </c>
      <c r="H37" s="19" t="s">
        <v>240</v>
      </c>
      <c r="I37" s="18"/>
      <c r="J37" s="28">
        <v>43199</v>
      </c>
      <c r="K37" s="17" t="s">
        <v>235</v>
      </c>
      <c r="L37" s="25">
        <v>130400</v>
      </c>
      <c r="M37" s="25">
        <v>6520</v>
      </c>
      <c r="N37" s="25">
        <v>136920</v>
      </c>
      <c r="O37" s="20"/>
      <c r="P37" s="3"/>
      <c r="Q37" s="3"/>
      <c r="R37" s="3"/>
    </row>
    <row r="38" spans="1:18" ht="39" x14ac:dyDescent="0.2">
      <c r="A38" s="14">
        <v>32</v>
      </c>
      <c r="B38" s="18" t="s">
        <v>198</v>
      </c>
      <c r="C38" s="15" t="s">
        <v>274</v>
      </c>
      <c r="D38" s="7" t="s">
        <v>224</v>
      </c>
      <c r="E38" s="9">
        <v>33140000</v>
      </c>
      <c r="F38" s="5" t="s">
        <v>236</v>
      </c>
      <c r="G38" s="15" t="s">
        <v>35</v>
      </c>
      <c r="H38" s="19" t="s">
        <v>241</v>
      </c>
      <c r="I38" s="18"/>
      <c r="J38" s="28">
        <v>43199</v>
      </c>
      <c r="K38" s="17" t="s">
        <v>235</v>
      </c>
      <c r="L38" s="25">
        <v>136617.60000000001</v>
      </c>
      <c r="M38" s="25">
        <v>6830.8800000000047</v>
      </c>
      <c r="N38" s="25">
        <v>143448.48000000001</v>
      </c>
      <c r="O38" s="20"/>
      <c r="P38" s="3"/>
      <c r="Q38" s="3"/>
      <c r="R38" s="3"/>
    </row>
    <row r="39" spans="1:18" ht="39" x14ac:dyDescent="0.2">
      <c r="A39" s="14">
        <v>33</v>
      </c>
      <c r="B39" s="18" t="s">
        <v>198</v>
      </c>
      <c r="C39" s="15" t="s">
        <v>275</v>
      </c>
      <c r="D39" s="7" t="s">
        <v>225</v>
      </c>
      <c r="E39" s="9">
        <v>33140000</v>
      </c>
      <c r="F39" s="5" t="s">
        <v>236</v>
      </c>
      <c r="G39" s="15" t="s">
        <v>35</v>
      </c>
      <c r="H39" s="19" t="s">
        <v>241</v>
      </c>
      <c r="I39" s="18"/>
      <c r="J39" s="28">
        <v>43199</v>
      </c>
      <c r="K39" s="17" t="s">
        <v>235</v>
      </c>
      <c r="L39" s="25">
        <v>228291.84</v>
      </c>
      <c r="M39" s="25">
        <v>11414.589999999997</v>
      </c>
      <c r="N39" s="25">
        <v>239706.43</v>
      </c>
      <c r="O39" s="20"/>
      <c r="P39" s="3"/>
      <c r="Q39" s="3"/>
      <c r="R39" s="3"/>
    </row>
    <row r="40" spans="1:18" ht="39" x14ac:dyDescent="0.2">
      <c r="A40" s="14">
        <v>34</v>
      </c>
      <c r="B40" s="18" t="s">
        <v>198</v>
      </c>
      <c r="C40" s="15" t="s">
        <v>276</v>
      </c>
      <c r="D40" s="7" t="s">
        <v>226</v>
      </c>
      <c r="E40" s="9">
        <v>33140000</v>
      </c>
      <c r="F40" s="5" t="s">
        <v>236</v>
      </c>
      <c r="G40" s="15" t="s">
        <v>35</v>
      </c>
      <c r="H40" s="19" t="s">
        <v>241</v>
      </c>
      <c r="I40" s="18"/>
      <c r="J40" s="28">
        <v>43199</v>
      </c>
      <c r="K40" s="17" t="s">
        <v>235</v>
      </c>
      <c r="L40" s="25">
        <v>201894</v>
      </c>
      <c r="M40" s="25">
        <v>10094.700000000012</v>
      </c>
      <c r="N40" s="25">
        <v>211988.7</v>
      </c>
      <c r="O40" s="20"/>
      <c r="P40" s="3"/>
      <c r="Q40" s="3"/>
      <c r="R40" s="3"/>
    </row>
    <row r="41" spans="1:18" ht="39" x14ac:dyDescent="0.2">
      <c r="A41" s="14">
        <v>35</v>
      </c>
      <c r="B41" s="18" t="s">
        <v>198</v>
      </c>
      <c r="C41" s="15" t="s">
        <v>277</v>
      </c>
      <c r="D41" s="7" t="s">
        <v>227</v>
      </c>
      <c r="E41" s="9">
        <v>33140000</v>
      </c>
      <c r="F41" s="5" t="s">
        <v>236</v>
      </c>
      <c r="G41" s="15" t="s">
        <v>35</v>
      </c>
      <c r="H41" s="19" t="s">
        <v>239</v>
      </c>
      <c r="I41" s="18"/>
      <c r="J41" s="28">
        <v>43199</v>
      </c>
      <c r="K41" s="17" t="s">
        <v>235</v>
      </c>
      <c r="L41" s="25">
        <v>474000</v>
      </c>
      <c r="M41" s="25">
        <v>23700</v>
      </c>
      <c r="N41" s="25">
        <v>497700</v>
      </c>
      <c r="O41" s="20"/>
      <c r="P41" s="3"/>
      <c r="Q41" s="3"/>
      <c r="R41" s="3"/>
    </row>
    <row r="42" spans="1:18" ht="39" x14ac:dyDescent="0.2">
      <c r="A42" s="14">
        <v>36</v>
      </c>
      <c r="B42" s="18" t="s">
        <v>198</v>
      </c>
      <c r="C42" s="15" t="s">
        <v>278</v>
      </c>
      <c r="D42" s="7" t="s">
        <v>228</v>
      </c>
      <c r="E42" s="9">
        <v>33140000</v>
      </c>
      <c r="F42" s="5" t="s">
        <v>236</v>
      </c>
      <c r="G42" s="15" t="s">
        <v>35</v>
      </c>
      <c r="H42" s="19" t="s">
        <v>239</v>
      </c>
      <c r="I42" s="18"/>
      <c r="J42" s="28">
        <v>43199</v>
      </c>
      <c r="K42" s="17" t="s">
        <v>235</v>
      </c>
      <c r="L42" s="25">
        <v>1310950</v>
      </c>
      <c r="M42" s="25">
        <v>65547.5</v>
      </c>
      <c r="N42" s="25">
        <v>1376497.5</v>
      </c>
      <c r="O42" s="20"/>
      <c r="P42" s="3"/>
      <c r="Q42" s="3"/>
      <c r="R42" s="3"/>
    </row>
    <row r="43" spans="1:18" ht="39" x14ac:dyDescent="0.2">
      <c r="A43" s="14">
        <v>37</v>
      </c>
      <c r="B43" s="18" t="s">
        <v>198</v>
      </c>
      <c r="C43" s="15" t="s">
        <v>279</v>
      </c>
      <c r="D43" s="7" t="s">
        <v>229</v>
      </c>
      <c r="E43" s="9">
        <v>33140000</v>
      </c>
      <c r="F43" s="5" t="s">
        <v>236</v>
      </c>
      <c r="G43" s="15" t="s">
        <v>35</v>
      </c>
      <c r="H43" s="19" t="s">
        <v>241</v>
      </c>
      <c r="I43" s="18"/>
      <c r="J43" s="28">
        <v>43199</v>
      </c>
      <c r="K43" s="17" t="s">
        <v>235</v>
      </c>
      <c r="L43" s="25">
        <v>438976</v>
      </c>
      <c r="M43" s="25">
        <v>21948.799999999988</v>
      </c>
      <c r="N43" s="25">
        <v>460924.8</v>
      </c>
      <c r="O43" s="20"/>
      <c r="P43" s="3"/>
      <c r="Q43" s="3"/>
      <c r="R43" s="3"/>
    </row>
    <row r="44" spans="1:18" ht="39" x14ac:dyDescent="0.2">
      <c r="A44" s="14">
        <v>38</v>
      </c>
      <c r="B44" s="18" t="s">
        <v>198</v>
      </c>
      <c r="C44" s="15" t="s">
        <v>280</v>
      </c>
      <c r="D44" s="7" t="s">
        <v>230</v>
      </c>
      <c r="E44" s="9">
        <v>33140000</v>
      </c>
      <c r="F44" s="5" t="s">
        <v>236</v>
      </c>
      <c r="G44" s="15" t="s">
        <v>35</v>
      </c>
      <c r="H44" s="19" t="s">
        <v>237</v>
      </c>
      <c r="I44" s="18"/>
      <c r="J44" s="28">
        <v>43199</v>
      </c>
      <c r="K44" s="17" t="s">
        <v>235</v>
      </c>
      <c r="L44" s="25">
        <v>244800</v>
      </c>
      <c r="M44" s="25">
        <v>12240</v>
      </c>
      <c r="N44" s="25">
        <v>257040</v>
      </c>
      <c r="O44" s="20"/>
      <c r="P44" s="3"/>
      <c r="Q44" s="3"/>
      <c r="R44" s="3"/>
    </row>
    <row r="45" spans="1:18" ht="39" x14ac:dyDescent="0.2">
      <c r="A45" s="14">
        <v>39</v>
      </c>
      <c r="B45" s="18" t="s">
        <v>198</v>
      </c>
      <c r="C45" s="15" t="s">
        <v>281</v>
      </c>
      <c r="D45" s="7" t="s">
        <v>231</v>
      </c>
      <c r="E45" s="9">
        <v>33140000</v>
      </c>
      <c r="F45" s="5" t="s">
        <v>236</v>
      </c>
      <c r="G45" s="15" t="s">
        <v>35</v>
      </c>
      <c r="H45" s="19" t="s">
        <v>242</v>
      </c>
      <c r="I45" s="18"/>
      <c r="J45" s="28">
        <v>43199</v>
      </c>
      <c r="K45" s="17" t="s">
        <v>235</v>
      </c>
      <c r="L45" s="25">
        <v>460488</v>
      </c>
      <c r="M45" s="25">
        <v>23024.400000000023</v>
      </c>
      <c r="N45" s="25">
        <v>483512.4</v>
      </c>
      <c r="O45" s="20"/>
      <c r="P45" s="3"/>
      <c r="Q45" s="3"/>
      <c r="R45" s="3"/>
    </row>
    <row r="46" spans="1:18" ht="39" x14ac:dyDescent="0.2">
      <c r="A46" s="14">
        <v>40</v>
      </c>
      <c r="B46" s="18" t="s">
        <v>198</v>
      </c>
      <c r="C46" s="15" t="s">
        <v>282</v>
      </c>
      <c r="D46" s="7" t="s">
        <v>154</v>
      </c>
      <c r="E46" s="9">
        <v>33140000</v>
      </c>
      <c r="F46" s="5" t="s">
        <v>236</v>
      </c>
      <c r="G46" s="15" t="s">
        <v>35</v>
      </c>
      <c r="H46" s="19" t="s">
        <v>237</v>
      </c>
      <c r="I46" s="18"/>
      <c r="J46" s="28">
        <v>43199</v>
      </c>
      <c r="K46" s="17" t="s">
        <v>235</v>
      </c>
      <c r="L46" s="25">
        <v>52200</v>
      </c>
      <c r="M46" s="25">
        <v>2610</v>
      </c>
      <c r="N46" s="25">
        <v>54810</v>
      </c>
      <c r="O46" s="20"/>
      <c r="P46" s="3"/>
      <c r="Q46" s="3"/>
      <c r="R46" s="3"/>
    </row>
    <row r="47" spans="1:18" ht="39" x14ac:dyDescent="0.2">
      <c r="A47" s="14">
        <v>41</v>
      </c>
      <c r="B47" s="18" t="s">
        <v>198</v>
      </c>
      <c r="C47" s="15" t="s">
        <v>283</v>
      </c>
      <c r="D47" s="7" t="s">
        <v>232</v>
      </c>
      <c r="E47" s="9">
        <v>33140000</v>
      </c>
      <c r="F47" s="5" t="s">
        <v>236</v>
      </c>
      <c r="G47" s="15" t="s">
        <v>35</v>
      </c>
      <c r="H47" s="19" t="s">
        <v>237</v>
      </c>
      <c r="I47" s="18"/>
      <c r="J47" s="28">
        <v>43199</v>
      </c>
      <c r="K47" s="17" t="s">
        <v>235</v>
      </c>
      <c r="L47" s="25">
        <v>47560</v>
      </c>
      <c r="M47" s="25">
        <v>2378</v>
      </c>
      <c r="N47" s="25">
        <v>49938</v>
      </c>
      <c r="O47" s="20"/>
      <c r="P47" s="3"/>
      <c r="Q47" s="3"/>
      <c r="R47" s="3"/>
    </row>
    <row r="48" spans="1:18" ht="39" x14ac:dyDescent="0.2">
      <c r="A48" s="14">
        <v>42</v>
      </c>
      <c r="B48" s="18" t="s">
        <v>198</v>
      </c>
      <c r="C48" s="15" t="s">
        <v>284</v>
      </c>
      <c r="D48" s="7" t="s">
        <v>233</v>
      </c>
      <c r="E48" s="9">
        <v>33140000</v>
      </c>
      <c r="F48" s="5" t="s">
        <v>236</v>
      </c>
      <c r="G48" s="15" t="s">
        <v>35</v>
      </c>
      <c r="H48" s="19" t="s">
        <v>241</v>
      </c>
      <c r="I48" s="18"/>
      <c r="J48" s="28">
        <v>43199</v>
      </c>
      <c r="K48" s="17" t="s">
        <v>235</v>
      </c>
      <c r="L48" s="25">
        <v>555647.4</v>
      </c>
      <c r="M48" s="25">
        <v>27782.369999999995</v>
      </c>
      <c r="N48" s="25">
        <v>583429.77</v>
      </c>
      <c r="O48" s="20"/>
      <c r="P48" s="3"/>
      <c r="Q48" s="3"/>
      <c r="R48" s="3"/>
    </row>
    <row r="49" spans="1:21" ht="39" x14ac:dyDescent="0.2">
      <c r="A49" s="14">
        <v>43</v>
      </c>
      <c r="B49" s="18" t="s">
        <v>198</v>
      </c>
      <c r="C49" s="15" t="s">
        <v>285</v>
      </c>
      <c r="D49" s="7" t="s">
        <v>234</v>
      </c>
      <c r="E49" s="9">
        <v>33140000</v>
      </c>
      <c r="F49" s="5" t="s">
        <v>236</v>
      </c>
      <c r="G49" s="15" t="s">
        <v>35</v>
      </c>
      <c r="H49" s="19" t="s">
        <v>241</v>
      </c>
      <c r="I49" s="18"/>
      <c r="J49" s="28">
        <v>43199</v>
      </c>
      <c r="K49" s="17" t="s">
        <v>235</v>
      </c>
      <c r="L49" s="25">
        <v>461517.6</v>
      </c>
      <c r="M49" s="25">
        <v>23075.880000000005</v>
      </c>
      <c r="N49" s="25">
        <v>484593.48</v>
      </c>
      <c r="O49" s="20"/>
      <c r="P49" s="3"/>
      <c r="Q49" s="3"/>
      <c r="R49" s="3"/>
      <c r="S49" s="42"/>
      <c r="T49" s="42"/>
      <c r="U49" s="42"/>
    </row>
    <row r="50" spans="1:21" ht="58.5" x14ac:dyDescent="0.2">
      <c r="A50" s="14">
        <v>44</v>
      </c>
      <c r="B50" s="18" t="s">
        <v>402</v>
      </c>
      <c r="C50" s="15" t="s">
        <v>372</v>
      </c>
      <c r="D50" s="7" t="s">
        <v>342</v>
      </c>
      <c r="E50" s="52">
        <v>33140000</v>
      </c>
      <c r="F50" s="5" t="s">
        <v>403</v>
      </c>
      <c r="G50" s="15" t="s">
        <v>35</v>
      </c>
      <c r="H50" s="19" t="s">
        <v>446</v>
      </c>
      <c r="I50" s="3"/>
      <c r="J50" s="28">
        <v>43202</v>
      </c>
      <c r="K50" s="17" t="s">
        <v>235</v>
      </c>
      <c r="L50" s="25">
        <v>76492.800000000003</v>
      </c>
      <c r="M50" s="25">
        <v>19123.2</v>
      </c>
      <c r="N50" s="25">
        <v>95616</v>
      </c>
      <c r="O50" s="3"/>
      <c r="P50" s="3"/>
      <c r="Q50" s="3"/>
      <c r="R50" s="3"/>
      <c r="U50" s="54"/>
    </row>
    <row r="51" spans="1:21" ht="58.5" x14ac:dyDescent="0.2">
      <c r="A51" s="14">
        <v>45</v>
      </c>
      <c r="B51" s="18" t="s">
        <v>402</v>
      </c>
      <c r="C51" s="15" t="s">
        <v>373</v>
      </c>
      <c r="D51" s="7" t="s">
        <v>343</v>
      </c>
      <c r="E51" s="43" t="s">
        <v>463</v>
      </c>
      <c r="F51" s="5" t="s">
        <v>403</v>
      </c>
      <c r="G51" s="15" t="s">
        <v>35</v>
      </c>
      <c r="H51" s="19" t="s">
        <v>446</v>
      </c>
      <c r="I51" s="3"/>
      <c r="J51" s="28">
        <v>43202</v>
      </c>
      <c r="K51" s="17" t="s">
        <v>235</v>
      </c>
      <c r="L51" s="25">
        <v>184840</v>
      </c>
      <c r="M51" s="25">
        <v>46210</v>
      </c>
      <c r="N51" s="25">
        <v>231050</v>
      </c>
      <c r="O51" s="3"/>
      <c r="P51" s="3"/>
      <c r="Q51" s="3"/>
      <c r="R51" s="3"/>
    </row>
    <row r="52" spans="1:21" ht="58.5" x14ac:dyDescent="0.2">
      <c r="A52" s="14">
        <v>46</v>
      </c>
      <c r="B52" s="18" t="s">
        <v>402</v>
      </c>
      <c r="C52" s="15" t="s">
        <v>374</v>
      </c>
      <c r="D52" s="7" t="s">
        <v>344</v>
      </c>
      <c r="E52" s="43" t="s">
        <v>463</v>
      </c>
      <c r="F52" s="5" t="s">
        <v>403</v>
      </c>
      <c r="G52" s="15" t="s">
        <v>35</v>
      </c>
      <c r="H52" s="19" t="s">
        <v>446</v>
      </c>
      <c r="I52" s="3"/>
      <c r="J52" s="28">
        <v>43202</v>
      </c>
      <c r="K52" s="17" t="s">
        <v>235</v>
      </c>
      <c r="L52" s="25">
        <v>82761.179999999993</v>
      </c>
      <c r="M52" s="25">
        <v>20690.3</v>
      </c>
      <c r="N52" s="25">
        <v>103451.48</v>
      </c>
      <c r="O52" s="3"/>
      <c r="P52" s="3"/>
      <c r="Q52" s="3"/>
      <c r="R52" s="3"/>
    </row>
    <row r="53" spans="1:21" ht="58.5" x14ac:dyDescent="0.2">
      <c r="A53" s="14">
        <v>47</v>
      </c>
      <c r="B53" s="18" t="s">
        <v>402</v>
      </c>
      <c r="C53" s="15" t="s">
        <v>375</v>
      </c>
      <c r="D53" s="7" t="s">
        <v>345</v>
      </c>
      <c r="E53" s="43" t="s">
        <v>463</v>
      </c>
      <c r="F53" s="5" t="s">
        <v>403</v>
      </c>
      <c r="G53" s="15" t="s">
        <v>35</v>
      </c>
      <c r="H53" s="19" t="s">
        <v>446</v>
      </c>
      <c r="I53" s="3"/>
      <c r="J53" s="28">
        <v>43202</v>
      </c>
      <c r="K53" s="17" t="s">
        <v>235</v>
      </c>
      <c r="L53" s="25">
        <v>4177664.26</v>
      </c>
      <c r="M53" s="25">
        <v>1044416.07</v>
      </c>
      <c r="N53" s="25">
        <v>5222080.33</v>
      </c>
      <c r="O53" s="3"/>
      <c r="P53" s="3"/>
      <c r="Q53" s="3"/>
      <c r="R53" s="3"/>
    </row>
    <row r="54" spans="1:21" ht="58.5" x14ac:dyDescent="0.2">
      <c r="A54" s="14">
        <v>48</v>
      </c>
      <c r="B54" s="18" t="s">
        <v>402</v>
      </c>
      <c r="C54" s="15" t="s">
        <v>376</v>
      </c>
      <c r="D54" s="7" t="s">
        <v>346</v>
      </c>
      <c r="E54" s="43" t="s">
        <v>463</v>
      </c>
      <c r="F54" s="5" t="s">
        <v>403</v>
      </c>
      <c r="G54" s="15" t="s">
        <v>35</v>
      </c>
      <c r="H54" s="19" t="s">
        <v>446</v>
      </c>
      <c r="I54" s="3"/>
      <c r="J54" s="28">
        <v>43202</v>
      </c>
      <c r="K54" s="17" t="s">
        <v>235</v>
      </c>
      <c r="L54" s="25">
        <v>1222776.8600000001</v>
      </c>
      <c r="M54" s="25">
        <v>305694.21999999997</v>
      </c>
      <c r="N54" s="25">
        <v>1528471.08</v>
      </c>
      <c r="O54" s="3"/>
      <c r="P54" s="3"/>
      <c r="Q54" s="3"/>
      <c r="R54" s="3"/>
    </row>
    <row r="55" spans="1:21" ht="58.5" x14ac:dyDescent="0.2">
      <c r="A55" s="14">
        <v>49</v>
      </c>
      <c r="B55" s="18" t="s">
        <v>402</v>
      </c>
      <c r="C55" s="15" t="s">
        <v>377</v>
      </c>
      <c r="D55" s="7" t="s">
        <v>347</v>
      </c>
      <c r="E55" s="43" t="s">
        <v>463</v>
      </c>
      <c r="F55" s="5" t="s">
        <v>403</v>
      </c>
      <c r="G55" s="15" t="s">
        <v>35</v>
      </c>
      <c r="H55" s="19" t="s">
        <v>446</v>
      </c>
      <c r="I55" s="3"/>
      <c r="J55" s="28">
        <v>43202</v>
      </c>
      <c r="K55" s="17" t="s">
        <v>235</v>
      </c>
      <c r="L55" s="25">
        <v>2138465.16</v>
      </c>
      <c r="M55" s="25">
        <v>148630.54999999999</v>
      </c>
      <c r="N55" s="25">
        <v>2287095.71</v>
      </c>
      <c r="O55" s="3"/>
      <c r="P55" s="3"/>
      <c r="Q55" s="3"/>
      <c r="R55" s="3"/>
    </row>
    <row r="56" spans="1:21" ht="58.5" x14ac:dyDescent="0.2">
      <c r="A56" s="14">
        <v>50</v>
      </c>
      <c r="B56" s="18" t="s">
        <v>402</v>
      </c>
      <c r="C56" s="15" t="s">
        <v>378</v>
      </c>
      <c r="D56" s="7" t="s">
        <v>348</v>
      </c>
      <c r="E56" s="43" t="s">
        <v>463</v>
      </c>
      <c r="F56" s="5" t="s">
        <v>403</v>
      </c>
      <c r="G56" s="15" t="s">
        <v>35</v>
      </c>
      <c r="H56" s="19" t="s">
        <v>446</v>
      </c>
      <c r="I56" s="3"/>
      <c r="J56" s="28">
        <v>43202</v>
      </c>
      <c r="K56" s="17" t="s">
        <v>235</v>
      </c>
      <c r="L56" s="25">
        <v>5437516</v>
      </c>
      <c r="M56" s="25">
        <v>853139</v>
      </c>
      <c r="N56" s="25">
        <v>6290655</v>
      </c>
      <c r="O56" s="3"/>
      <c r="P56" s="3"/>
      <c r="Q56" s="3"/>
      <c r="R56" s="3"/>
    </row>
    <row r="57" spans="1:21" ht="58.5" x14ac:dyDescent="0.2">
      <c r="A57" s="14">
        <v>51</v>
      </c>
      <c r="B57" s="18" t="s">
        <v>402</v>
      </c>
      <c r="C57" s="15" t="s">
        <v>379</v>
      </c>
      <c r="D57" s="7" t="s">
        <v>349</v>
      </c>
      <c r="E57" s="43" t="s">
        <v>463</v>
      </c>
      <c r="F57" s="5" t="s">
        <v>403</v>
      </c>
      <c r="G57" s="15" t="s">
        <v>35</v>
      </c>
      <c r="H57" s="19" t="s">
        <v>446</v>
      </c>
      <c r="I57" s="3"/>
      <c r="J57" s="28">
        <v>43202</v>
      </c>
      <c r="K57" s="17" t="s">
        <v>235</v>
      </c>
      <c r="L57" s="25">
        <v>366168</v>
      </c>
      <c r="M57" s="25">
        <v>91542</v>
      </c>
      <c r="N57" s="25">
        <v>457710</v>
      </c>
      <c r="O57" s="3"/>
      <c r="P57" s="3"/>
      <c r="Q57" s="3"/>
      <c r="R57" s="3"/>
    </row>
    <row r="58" spans="1:21" ht="58.5" x14ac:dyDescent="0.2">
      <c r="A58" s="14">
        <v>52</v>
      </c>
      <c r="B58" s="18" t="s">
        <v>402</v>
      </c>
      <c r="C58" s="15" t="s">
        <v>380</v>
      </c>
      <c r="D58" s="7" t="s">
        <v>350</v>
      </c>
      <c r="E58" s="43" t="s">
        <v>463</v>
      </c>
      <c r="F58" s="5" t="s">
        <v>403</v>
      </c>
      <c r="G58" s="15" t="s">
        <v>35</v>
      </c>
      <c r="H58" s="19" t="s">
        <v>429</v>
      </c>
      <c r="I58" s="3"/>
      <c r="J58" s="28">
        <v>43202</v>
      </c>
      <c r="K58" s="17" t="s">
        <v>235</v>
      </c>
      <c r="L58" s="25">
        <v>280742.71999999997</v>
      </c>
      <c r="M58" s="25">
        <v>70185.679999999993</v>
      </c>
      <c r="N58" s="25">
        <v>350928.4</v>
      </c>
      <c r="O58" s="3"/>
      <c r="P58" s="3"/>
      <c r="Q58" s="3"/>
      <c r="R58" s="3"/>
    </row>
    <row r="59" spans="1:21" ht="58.5" x14ac:dyDescent="0.2">
      <c r="A59" s="14">
        <v>53</v>
      </c>
      <c r="B59" s="18" t="s">
        <v>402</v>
      </c>
      <c r="C59" s="15" t="s">
        <v>381</v>
      </c>
      <c r="D59" s="7" t="s">
        <v>351</v>
      </c>
      <c r="E59" s="43" t="s">
        <v>463</v>
      </c>
      <c r="F59" s="5" t="s">
        <v>403</v>
      </c>
      <c r="G59" s="15" t="s">
        <v>35</v>
      </c>
      <c r="H59" s="19" t="s">
        <v>447</v>
      </c>
      <c r="I59" s="3"/>
      <c r="J59" s="28">
        <v>43202</v>
      </c>
      <c r="K59" s="17" t="s">
        <v>235</v>
      </c>
      <c r="L59" s="25">
        <v>2780339.76</v>
      </c>
      <c r="M59" s="25">
        <v>695085.94</v>
      </c>
      <c r="N59" s="25">
        <v>3475424.7</v>
      </c>
      <c r="O59" s="3"/>
      <c r="P59" s="3"/>
      <c r="Q59" s="3"/>
      <c r="R59" s="3"/>
    </row>
    <row r="60" spans="1:21" ht="58.5" x14ac:dyDescent="0.2">
      <c r="A60" s="14">
        <v>54</v>
      </c>
      <c r="B60" s="18" t="s">
        <v>402</v>
      </c>
      <c r="C60" s="15" t="s">
        <v>382</v>
      </c>
      <c r="D60" s="7" t="s">
        <v>352</v>
      </c>
      <c r="E60" s="43" t="s">
        <v>463</v>
      </c>
      <c r="F60" s="5" t="s">
        <v>403</v>
      </c>
      <c r="G60" s="15" t="s">
        <v>35</v>
      </c>
      <c r="H60" s="19" t="s">
        <v>448</v>
      </c>
      <c r="I60" s="3"/>
      <c r="J60" s="28">
        <v>43243</v>
      </c>
      <c r="K60" s="17" t="s">
        <v>235</v>
      </c>
      <c r="L60" s="25">
        <v>5117504.6399999997</v>
      </c>
      <c r="M60" s="25">
        <v>1279376.1599999999</v>
      </c>
      <c r="N60" s="25">
        <v>6396880.7999999998</v>
      </c>
      <c r="O60" s="3"/>
      <c r="P60" s="3"/>
      <c r="Q60" s="3"/>
      <c r="R60" s="3"/>
    </row>
    <row r="61" spans="1:21" ht="58.5" x14ac:dyDescent="0.2">
      <c r="A61" s="14">
        <v>55</v>
      </c>
      <c r="B61" s="18" t="s">
        <v>402</v>
      </c>
      <c r="C61" s="15" t="s">
        <v>383</v>
      </c>
      <c r="D61" s="7" t="s">
        <v>353</v>
      </c>
      <c r="E61" s="43" t="s">
        <v>463</v>
      </c>
      <c r="F61" s="5" t="s">
        <v>403</v>
      </c>
      <c r="G61" s="15" t="s">
        <v>35</v>
      </c>
      <c r="H61" s="19" t="s">
        <v>449</v>
      </c>
      <c r="I61" s="3"/>
      <c r="J61" s="28">
        <v>43202</v>
      </c>
      <c r="K61" s="17" t="s">
        <v>235</v>
      </c>
      <c r="L61" s="25">
        <v>603921.64</v>
      </c>
      <c r="M61" s="25">
        <v>150980.41</v>
      </c>
      <c r="N61" s="25">
        <v>754902.05</v>
      </c>
      <c r="O61" s="3"/>
      <c r="P61" s="3"/>
      <c r="Q61" s="3"/>
      <c r="R61" s="3"/>
    </row>
    <row r="62" spans="1:21" ht="58.5" x14ac:dyDescent="0.2">
      <c r="A62" s="14">
        <v>56</v>
      </c>
      <c r="B62" s="18" t="s">
        <v>402</v>
      </c>
      <c r="C62" s="15" t="s">
        <v>384</v>
      </c>
      <c r="D62" s="7" t="s">
        <v>354</v>
      </c>
      <c r="E62" s="43" t="s">
        <v>463</v>
      </c>
      <c r="F62" s="5" t="s">
        <v>403</v>
      </c>
      <c r="G62" s="15" t="s">
        <v>35</v>
      </c>
      <c r="H62" s="19" t="s">
        <v>450</v>
      </c>
      <c r="I62" s="3"/>
      <c r="J62" s="28">
        <v>43202</v>
      </c>
      <c r="K62" s="17" t="s">
        <v>235</v>
      </c>
      <c r="L62" s="25">
        <v>13307.52</v>
      </c>
      <c r="M62" s="25">
        <v>3326.88</v>
      </c>
      <c r="N62" s="25">
        <v>16634.400000000001</v>
      </c>
      <c r="O62" s="3"/>
      <c r="P62" s="3"/>
      <c r="Q62" s="3"/>
      <c r="R62" s="3"/>
    </row>
    <row r="63" spans="1:21" ht="58.5" x14ac:dyDescent="0.2">
      <c r="A63" s="14">
        <v>57</v>
      </c>
      <c r="B63" s="18" t="s">
        <v>402</v>
      </c>
      <c r="C63" s="15" t="s">
        <v>385</v>
      </c>
      <c r="D63" s="7" t="s">
        <v>355</v>
      </c>
      <c r="E63" s="43" t="s">
        <v>463</v>
      </c>
      <c r="F63" s="5" t="s">
        <v>403</v>
      </c>
      <c r="G63" s="15" t="s">
        <v>35</v>
      </c>
      <c r="H63" s="19" t="s">
        <v>446</v>
      </c>
      <c r="I63" s="3"/>
      <c r="J63" s="28">
        <v>43202</v>
      </c>
      <c r="K63" s="17" t="s">
        <v>235</v>
      </c>
      <c r="L63" s="25">
        <v>27908</v>
      </c>
      <c r="M63" s="25">
        <v>6977</v>
      </c>
      <c r="N63" s="25">
        <v>34885</v>
      </c>
      <c r="O63" s="3"/>
      <c r="P63" s="80"/>
      <c r="Q63" s="3"/>
      <c r="R63" s="3"/>
    </row>
    <row r="64" spans="1:21" ht="58.5" x14ac:dyDescent="0.2">
      <c r="A64" s="14">
        <v>58</v>
      </c>
      <c r="B64" s="18" t="s">
        <v>402</v>
      </c>
      <c r="C64" s="15" t="s">
        <v>386</v>
      </c>
      <c r="D64" s="7" t="s">
        <v>356</v>
      </c>
      <c r="E64" s="43" t="s">
        <v>463</v>
      </c>
      <c r="F64" s="5" t="s">
        <v>403</v>
      </c>
      <c r="G64" s="15" t="s">
        <v>35</v>
      </c>
      <c r="H64" s="19" t="s">
        <v>451</v>
      </c>
      <c r="I64" s="3"/>
      <c r="J64" s="28">
        <v>43241</v>
      </c>
      <c r="K64" s="17" t="s">
        <v>235</v>
      </c>
      <c r="L64" s="25">
        <v>22680</v>
      </c>
      <c r="M64" s="25">
        <v>5670</v>
      </c>
      <c r="N64" s="25">
        <v>28350</v>
      </c>
      <c r="O64" s="3"/>
      <c r="P64" s="3"/>
      <c r="Q64" s="3"/>
      <c r="R64" s="3"/>
    </row>
    <row r="65" spans="1:21" ht="58.5" x14ac:dyDescent="0.2">
      <c r="A65" s="14">
        <v>59</v>
      </c>
      <c r="B65" s="18" t="s">
        <v>402</v>
      </c>
      <c r="C65" s="15" t="s">
        <v>387</v>
      </c>
      <c r="D65" s="7" t="s">
        <v>357</v>
      </c>
      <c r="E65" s="43" t="s">
        <v>463</v>
      </c>
      <c r="F65" s="5" t="s">
        <v>403</v>
      </c>
      <c r="G65" s="15" t="s">
        <v>35</v>
      </c>
      <c r="H65" s="19" t="s">
        <v>451</v>
      </c>
      <c r="I65" s="3"/>
      <c r="J65" s="28">
        <v>43241</v>
      </c>
      <c r="K65" s="17" t="s">
        <v>235</v>
      </c>
      <c r="L65" s="25">
        <v>31160</v>
      </c>
      <c r="M65" s="25">
        <v>7790</v>
      </c>
      <c r="N65" s="25">
        <v>38950</v>
      </c>
      <c r="O65" s="3"/>
      <c r="P65" s="3"/>
      <c r="Q65" s="3"/>
      <c r="R65" s="3"/>
    </row>
    <row r="66" spans="1:21" ht="58.5" x14ac:dyDescent="0.2">
      <c r="A66" s="14">
        <v>60</v>
      </c>
      <c r="B66" s="18" t="s">
        <v>402</v>
      </c>
      <c r="C66" s="15" t="s">
        <v>388</v>
      </c>
      <c r="D66" s="7" t="s">
        <v>358</v>
      </c>
      <c r="E66" s="43" t="s">
        <v>463</v>
      </c>
      <c r="F66" s="5" t="s">
        <v>403</v>
      </c>
      <c r="G66" s="15" t="s">
        <v>35</v>
      </c>
      <c r="H66" s="19" t="s">
        <v>446</v>
      </c>
      <c r="I66" s="3"/>
      <c r="J66" s="28">
        <v>43202</v>
      </c>
      <c r="K66" s="17" t="s">
        <v>235</v>
      </c>
      <c r="L66" s="25">
        <v>3572</v>
      </c>
      <c r="M66" s="25">
        <v>893</v>
      </c>
      <c r="N66" s="25">
        <v>4465</v>
      </c>
      <c r="O66" s="3"/>
      <c r="P66" s="80"/>
      <c r="Q66" s="3"/>
      <c r="R66" s="3"/>
    </row>
    <row r="67" spans="1:21" ht="58.5" x14ac:dyDescent="0.2">
      <c r="A67" s="14">
        <v>61</v>
      </c>
      <c r="B67" s="18" t="s">
        <v>402</v>
      </c>
      <c r="C67" s="15" t="s">
        <v>389</v>
      </c>
      <c r="D67" s="7" t="s">
        <v>359</v>
      </c>
      <c r="E67" s="43" t="s">
        <v>463</v>
      </c>
      <c r="F67" s="5" t="s">
        <v>403</v>
      </c>
      <c r="G67" s="15" t="s">
        <v>35</v>
      </c>
      <c r="H67" s="19" t="s">
        <v>446</v>
      </c>
      <c r="I67" s="3"/>
      <c r="J67" s="28">
        <v>43202</v>
      </c>
      <c r="K67" s="17" t="s">
        <v>235</v>
      </c>
      <c r="L67" s="25">
        <v>4515</v>
      </c>
      <c r="M67" s="25">
        <v>1128.75</v>
      </c>
      <c r="N67" s="25">
        <v>5643.75</v>
      </c>
      <c r="O67" s="3"/>
      <c r="P67" s="3"/>
      <c r="Q67" s="3"/>
      <c r="R67" s="3"/>
    </row>
    <row r="68" spans="1:21" ht="58.5" x14ac:dyDescent="0.2">
      <c r="A68" s="14">
        <v>62</v>
      </c>
      <c r="B68" s="18" t="s">
        <v>402</v>
      </c>
      <c r="C68" s="15" t="s">
        <v>390</v>
      </c>
      <c r="D68" s="7" t="s">
        <v>360</v>
      </c>
      <c r="E68" s="43" t="s">
        <v>463</v>
      </c>
      <c r="F68" s="5" t="s">
        <v>403</v>
      </c>
      <c r="G68" s="15" t="s">
        <v>35</v>
      </c>
      <c r="H68" s="19" t="s">
        <v>451</v>
      </c>
      <c r="I68" s="3"/>
      <c r="J68" s="28">
        <v>43263</v>
      </c>
      <c r="K68" s="17" t="s">
        <v>235</v>
      </c>
      <c r="L68" s="25">
        <v>14600</v>
      </c>
      <c r="M68" s="25">
        <v>3650</v>
      </c>
      <c r="N68" s="25">
        <v>18250</v>
      </c>
      <c r="O68" s="3"/>
      <c r="P68" s="3"/>
      <c r="Q68" s="3"/>
      <c r="R68" s="3"/>
    </row>
    <row r="69" spans="1:21" ht="58.5" x14ac:dyDescent="0.2">
      <c r="A69" s="14">
        <v>63</v>
      </c>
      <c r="B69" s="18" t="s">
        <v>402</v>
      </c>
      <c r="C69" s="15" t="s">
        <v>391</v>
      </c>
      <c r="D69" s="7" t="s">
        <v>361</v>
      </c>
      <c r="E69" s="43" t="s">
        <v>463</v>
      </c>
      <c r="F69" s="5" t="s">
        <v>403</v>
      </c>
      <c r="G69" s="15" t="s">
        <v>35</v>
      </c>
      <c r="H69" s="19" t="s">
        <v>452</v>
      </c>
      <c r="I69" s="3"/>
      <c r="J69" s="28">
        <v>43263</v>
      </c>
      <c r="K69" s="17" t="s">
        <v>235</v>
      </c>
      <c r="L69" s="25">
        <v>68496</v>
      </c>
      <c r="M69" s="25">
        <v>17124</v>
      </c>
      <c r="N69" s="25">
        <v>85620</v>
      </c>
      <c r="O69" s="3"/>
      <c r="P69" s="3"/>
      <c r="Q69" s="3"/>
      <c r="R69" s="3"/>
    </row>
    <row r="70" spans="1:21" ht="58.5" x14ac:dyDescent="0.2">
      <c r="A70" s="14">
        <v>64</v>
      </c>
      <c r="B70" s="18" t="s">
        <v>402</v>
      </c>
      <c r="C70" s="15" t="s">
        <v>392</v>
      </c>
      <c r="D70" s="7" t="s">
        <v>362</v>
      </c>
      <c r="E70" s="43" t="s">
        <v>463</v>
      </c>
      <c r="F70" s="5" t="s">
        <v>403</v>
      </c>
      <c r="G70" s="15" t="s">
        <v>35</v>
      </c>
      <c r="H70" s="19" t="s">
        <v>453</v>
      </c>
      <c r="I70" s="3"/>
      <c r="J70" s="28">
        <v>43242</v>
      </c>
      <c r="K70" s="17" t="s">
        <v>235</v>
      </c>
      <c r="L70" s="25">
        <v>10610.8</v>
      </c>
      <c r="M70" s="25">
        <v>2652.7</v>
      </c>
      <c r="N70" s="25">
        <v>13263.5</v>
      </c>
      <c r="O70" s="3"/>
      <c r="P70" s="3"/>
      <c r="Q70" s="3"/>
      <c r="R70" s="3"/>
    </row>
    <row r="71" spans="1:21" ht="58.5" x14ac:dyDescent="0.2">
      <c r="A71" s="14">
        <v>65</v>
      </c>
      <c r="B71" s="18" t="s">
        <v>402</v>
      </c>
      <c r="C71" s="15" t="s">
        <v>393</v>
      </c>
      <c r="D71" s="7" t="s">
        <v>363</v>
      </c>
      <c r="E71" s="43" t="s">
        <v>463</v>
      </c>
      <c r="F71" s="5" t="s">
        <v>403</v>
      </c>
      <c r="G71" s="15" t="s">
        <v>35</v>
      </c>
      <c r="H71" s="19" t="s">
        <v>454</v>
      </c>
      <c r="I71" s="3"/>
      <c r="J71" s="28">
        <v>43241</v>
      </c>
      <c r="K71" s="17" t="s">
        <v>235</v>
      </c>
      <c r="L71" s="25">
        <v>899915</v>
      </c>
      <c r="M71" s="25">
        <v>224978.75</v>
      </c>
      <c r="N71" s="25">
        <v>1124893.75</v>
      </c>
      <c r="O71" s="3"/>
      <c r="P71" s="3"/>
      <c r="Q71" s="3"/>
      <c r="R71" s="3"/>
    </row>
    <row r="72" spans="1:21" ht="58.5" x14ac:dyDescent="0.2">
      <c r="A72" s="14">
        <v>66</v>
      </c>
      <c r="B72" s="18" t="s">
        <v>402</v>
      </c>
      <c r="C72" s="15" t="s">
        <v>394</v>
      </c>
      <c r="D72" s="7" t="s">
        <v>364</v>
      </c>
      <c r="E72" s="43" t="s">
        <v>463</v>
      </c>
      <c r="F72" s="5" t="s">
        <v>403</v>
      </c>
      <c r="G72" s="15" t="s">
        <v>35</v>
      </c>
      <c r="H72" s="19" t="s">
        <v>446</v>
      </c>
      <c r="I72" s="3"/>
      <c r="J72" s="28">
        <v>43202</v>
      </c>
      <c r="K72" s="17" t="s">
        <v>235</v>
      </c>
      <c r="L72" s="25">
        <v>80696</v>
      </c>
      <c r="M72" s="25">
        <v>20174</v>
      </c>
      <c r="N72" s="25">
        <v>100870</v>
      </c>
      <c r="O72" s="3"/>
      <c r="P72" s="3"/>
      <c r="Q72" s="3"/>
      <c r="R72" s="3"/>
    </row>
    <row r="73" spans="1:21" ht="58.5" x14ac:dyDescent="0.2">
      <c r="A73" s="14">
        <v>67</v>
      </c>
      <c r="B73" s="18" t="s">
        <v>402</v>
      </c>
      <c r="C73" s="15" t="s">
        <v>395</v>
      </c>
      <c r="D73" s="7" t="s">
        <v>365</v>
      </c>
      <c r="E73" s="43" t="s">
        <v>463</v>
      </c>
      <c r="F73" s="5" t="s">
        <v>403</v>
      </c>
      <c r="G73" s="15" t="s">
        <v>35</v>
      </c>
      <c r="H73" s="19" t="s">
        <v>429</v>
      </c>
      <c r="I73" s="3"/>
      <c r="J73" s="28">
        <v>43202</v>
      </c>
      <c r="K73" s="17" t="s">
        <v>235</v>
      </c>
      <c r="L73" s="25">
        <v>246901.08</v>
      </c>
      <c r="M73" s="25">
        <v>61725.27</v>
      </c>
      <c r="N73" s="25">
        <v>308626.34999999998</v>
      </c>
      <c r="O73" s="3"/>
      <c r="P73" s="3"/>
      <c r="Q73" s="3"/>
      <c r="R73" s="3"/>
    </row>
    <row r="74" spans="1:21" ht="58.5" x14ac:dyDescent="0.2">
      <c r="A74" s="14">
        <v>68</v>
      </c>
      <c r="B74" s="18" t="s">
        <v>402</v>
      </c>
      <c r="C74" s="15" t="s">
        <v>396</v>
      </c>
      <c r="D74" s="7" t="s">
        <v>366</v>
      </c>
      <c r="E74" s="43" t="s">
        <v>463</v>
      </c>
      <c r="F74" s="5" t="s">
        <v>403</v>
      </c>
      <c r="G74" s="15" t="s">
        <v>35</v>
      </c>
      <c r="H74" s="19" t="s">
        <v>449</v>
      </c>
      <c r="I74" s="3"/>
      <c r="J74" s="28">
        <v>43202</v>
      </c>
      <c r="K74" s="17" t="s">
        <v>235</v>
      </c>
      <c r="L74" s="25">
        <v>160868</v>
      </c>
      <c r="M74" s="25">
        <v>40217</v>
      </c>
      <c r="N74" s="25">
        <v>201085</v>
      </c>
      <c r="O74" s="3"/>
      <c r="P74" s="3"/>
      <c r="Q74" s="3"/>
      <c r="R74" s="3"/>
    </row>
    <row r="75" spans="1:21" ht="58.5" x14ac:dyDescent="0.2">
      <c r="A75" s="14">
        <v>69</v>
      </c>
      <c r="B75" s="18" t="s">
        <v>402</v>
      </c>
      <c r="C75" s="15" t="s">
        <v>397</v>
      </c>
      <c r="D75" s="7" t="s">
        <v>367</v>
      </c>
      <c r="E75" s="43" t="s">
        <v>463</v>
      </c>
      <c r="F75" s="5" t="s">
        <v>403</v>
      </c>
      <c r="G75" s="15" t="s">
        <v>35</v>
      </c>
      <c r="H75" s="19" t="s">
        <v>446</v>
      </c>
      <c r="I75" s="3"/>
      <c r="J75" s="28">
        <v>43202</v>
      </c>
      <c r="K75" s="17" t="s">
        <v>235</v>
      </c>
      <c r="L75" s="25">
        <v>72342.960000000006</v>
      </c>
      <c r="M75" s="25">
        <v>18085.740000000002</v>
      </c>
      <c r="N75" s="25">
        <v>90428.7</v>
      </c>
      <c r="O75" s="3"/>
      <c r="P75" s="3"/>
      <c r="Q75" s="3"/>
      <c r="R75" s="3"/>
    </row>
    <row r="76" spans="1:21" ht="58.5" x14ac:dyDescent="0.2">
      <c r="A76" s="14">
        <v>70</v>
      </c>
      <c r="B76" s="18" t="s">
        <v>402</v>
      </c>
      <c r="C76" s="15" t="s">
        <v>398</v>
      </c>
      <c r="D76" s="7" t="s">
        <v>368</v>
      </c>
      <c r="E76" s="43" t="s">
        <v>463</v>
      </c>
      <c r="F76" s="5" t="s">
        <v>403</v>
      </c>
      <c r="G76" s="15" t="s">
        <v>35</v>
      </c>
      <c r="H76" s="19" t="s">
        <v>455</v>
      </c>
      <c r="I76" s="3"/>
      <c r="J76" s="28">
        <v>43242</v>
      </c>
      <c r="K76" s="17" t="s">
        <v>235</v>
      </c>
      <c r="L76" s="25">
        <v>3634883</v>
      </c>
      <c r="M76" s="25">
        <v>908720.75</v>
      </c>
      <c r="N76" s="25">
        <v>4543603.75</v>
      </c>
      <c r="O76" s="3"/>
      <c r="P76" s="3"/>
      <c r="Q76" s="3"/>
      <c r="R76" s="3"/>
    </row>
    <row r="77" spans="1:21" ht="58.5" x14ac:dyDescent="0.2">
      <c r="A77" s="14">
        <v>71</v>
      </c>
      <c r="B77" s="18" t="s">
        <v>402</v>
      </c>
      <c r="C77" s="15" t="s">
        <v>399</v>
      </c>
      <c r="D77" s="7" t="s">
        <v>369</v>
      </c>
      <c r="E77" s="43" t="s">
        <v>463</v>
      </c>
      <c r="F77" s="5" t="s">
        <v>403</v>
      </c>
      <c r="G77" s="15" t="s">
        <v>35</v>
      </c>
      <c r="H77" s="19" t="s">
        <v>456</v>
      </c>
      <c r="I77" s="3"/>
      <c r="J77" s="28">
        <v>43202</v>
      </c>
      <c r="K77" s="17" t="s">
        <v>235</v>
      </c>
      <c r="L77" s="25">
        <v>3767071.2</v>
      </c>
      <c r="M77" s="25">
        <v>941767.8</v>
      </c>
      <c r="N77" s="25">
        <v>4708839</v>
      </c>
      <c r="O77" s="3"/>
      <c r="P77" s="3"/>
      <c r="Q77" s="3"/>
      <c r="R77" s="3"/>
    </row>
    <row r="78" spans="1:21" ht="58.5" x14ac:dyDescent="0.2">
      <c r="A78" s="14">
        <v>72</v>
      </c>
      <c r="B78" s="18" t="s">
        <v>402</v>
      </c>
      <c r="C78" s="15" t="s">
        <v>400</v>
      </c>
      <c r="D78" s="7" t="s">
        <v>370</v>
      </c>
      <c r="E78" s="43" t="s">
        <v>463</v>
      </c>
      <c r="F78" s="5" t="s">
        <v>403</v>
      </c>
      <c r="G78" s="15" t="s">
        <v>35</v>
      </c>
      <c r="H78" s="19" t="s">
        <v>429</v>
      </c>
      <c r="I78" s="3"/>
      <c r="J78" s="28">
        <v>43202</v>
      </c>
      <c r="K78" s="17" t="s">
        <v>235</v>
      </c>
      <c r="L78" s="25">
        <v>1658000</v>
      </c>
      <c r="M78" s="25">
        <v>414500</v>
      </c>
      <c r="N78" s="25">
        <v>2072500</v>
      </c>
      <c r="O78" s="3"/>
      <c r="P78" s="3"/>
      <c r="Q78" s="3"/>
      <c r="R78" s="3"/>
    </row>
    <row r="79" spans="1:21" ht="58.5" x14ac:dyDescent="0.2">
      <c r="A79" s="14">
        <v>73</v>
      </c>
      <c r="B79" s="18" t="s">
        <v>402</v>
      </c>
      <c r="C79" s="15" t="s">
        <v>401</v>
      </c>
      <c r="D79" s="7" t="s">
        <v>371</v>
      </c>
      <c r="E79" s="43" t="s">
        <v>463</v>
      </c>
      <c r="F79" s="5" t="s">
        <v>403</v>
      </c>
      <c r="G79" s="15" t="s">
        <v>35</v>
      </c>
      <c r="H79" s="19" t="s">
        <v>446</v>
      </c>
      <c r="I79" s="3"/>
      <c r="J79" s="28">
        <v>43202</v>
      </c>
      <c r="K79" s="17" t="s">
        <v>235</v>
      </c>
      <c r="L79" s="25">
        <v>212800</v>
      </c>
      <c r="M79" s="25">
        <v>53200</v>
      </c>
      <c r="N79" s="25">
        <v>266000</v>
      </c>
      <c r="O79" s="3"/>
      <c r="P79" s="3"/>
      <c r="Q79" s="3"/>
      <c r="R79" s="3"/>
      <c r="S79" s="42"/>
      <c r="T79" s="42"/>
      <c r="U79" s="42"/>
    </row>
    <row r="80" spans="1:21" ht="58.5" x14ac:dyDescent="0.2">
      <c r="A80" s="14">
        <v>74</v>
      </c>
      <c r="B80" s="18" t="s">
        <v>411</v>
      </c>
      <c r="C80" s="16" t="s">
        <v>464</v>
      </c>
      <c r="D80" s="11" t="s">
        <v>412</v>
      </c>
      <c r="E80" s="45">
        <v>60130000</v>
      </c>
      <c r="F80" s="31" t="s">
        <v>465</v>
      </c>
      <c r="G80" s="37" t="s">
        <v>35</v>
      </c>
      <c r="H80" s="19" t="s">
        <v>440</v>
      </c>
      <c r="I80" s="48"/>
      <c r="J80" s="46">
        <v>43263</v>
      </c>
      <c r="K80" s="37" t="s">
        <v>235</v>
      </c>
      <c r="L80" s="25">
        <v>750000</v>
      </c>
      <c r="M80" s="25">
        <v>0</v>
      </c>
      <c r="N80" s="25">
        <v>750000</v>
      </c>
      <c r="O80" s="8"/>
      <c r="P80" s="32">
        <f>90072+'Registar UG temeljem OS MZ'!P8</f>
        <v>216034</v>
      </c>
      <c r="Q80" s="3"/>
      <c r="R80" s="3"/>
      <c r="S80" s="54"/>
    </row>
    <row r="81" spans="1:18" ht="39" x14ac:dyDescent="0.2">
      <c r="A81" s="14">
        <v>75</v>
      </c>
      <c r="B81" s="18" t="s">
        <v>889</v>
      </c>
      <c r="C81" s="16" t="s">
        <v>697</v>
      </c>
      <c r="D81" s="7" t="s">
        <v>899</v>
      </c>
      <c r="E81" s="45">
        <v>33600000</v>
      </c>
      <c r="F81" s="31" t="s">
        <v>1127</v>
      </c>
      <c r="G81" s="37" t="s">
        <v>35</v>
      </c>
      <c r="H81" s="19" t="s">
        <v>1092</v>
      </c>
      <c r="I81" s="3"/>
      <c r="J81" s="46">
        <v>43462</v>
      </c>
      <c r="K81" s="37" t="s">
        <v>1091</v>
      </c>
      <c r="L81" s="25">
        <v>122815.25</v>
      </c>
      <c r="M81" s="25">
        <v>6140.76</v>
      </c>
      <c r="N81" s="25">
        <v>128956.01</v>
      </c>
      <c r="O81" s="3"/>
      <c r="P81" s="3"/>
      <c r="Q81" s="3"/>
      <c r="R81" s="3"/>
    </row>
    <row r="82" spans="1:18" ht="39" x14ac:dyDescent="0.2">
      <c r="A82" s="14">
        <v>76</v>
      </c>
      <c r="B82" s="18" t="s">
        <v>889</v>
      </c>
      <c r="C82" s="16" t="s">
        <v>698</v>
      </c>
      <c r="D82" s="7" t="s">
        <v>900</v>
      </c>
      <c r="E82" s="45">
        <v>33600000</v>
      </c>
      <c r="F82" s="31" t="s">
        <v>1127</v>
      </c>
      <c r="G82" s="37" t="s">
        <v>35</v>
      </c>
      <c r="H82" s="19" t="s">
        <v>1092</v>
      </c>
      <c r="I82" s="3"/>
      <c r="J82" s="46">
        <v>43462</v>
      </c>
      <c r="K82" s="37" t="s">
        <v>1091</v>
      </c>
      <c r="L82" s="25">
        <v>7865</v>
      </c>
      <c r="M82" s="25">
        <v>393.25</v>
      </c>
      <c r="N82" s="25">
        <v>8258.25</v>
      </c>
      <c r="O82" s="3"/>
      <c r="P82" s="3"/>
      <c r="Q82" s="3"/>
      <c r="R82" s="3"/>
    </row>
    <row r="83" spans="1:18" ht="29.25" x14ac:dyDescent="0.2">
      <c r="A83" s="14">
        <v>77</v>
      </c>
      <c r="B83" s="18" t="s">
        <v>889</v>
      </c>
      <c r="C83" s="16" t="s">
        <v>699</v>
      </c>
      <c r="D83" s="7" t="s">
        <v>901</v>
      </c>
      <c r="E83" s="45">
        <v>33600000</v>
      </c>
      <c r="F83" s="31" t="s">
        <v>1127</v>
      </c>
      <c r="G83" s="37" t="s">
        <v>35</v>
      </c>
      <c r="H83" s="19" t="s">
        <v>1093</v>
      </c>
      <c r="I83" s="3"/>
      <c r="J83" s="46">
        <v>43458</v>
      </c>
      <c r="K83" s="37" t="s">
        <v>1091</v>
      </c>
      <c r="L83" s="25">
        <v>2933205</v>
      </c>
      <c r="M83" s="25">
        <v>146660.25</v>
      </c>
      <c r="N83" s="25">
        <v>3079865.25</v>
      </c>
      <c r="O83" s="3"/>
      <c r="P83" s="3"/>
      <c r="Q83" s="3"/>
      <c r="R83" s="3"/>
    </row>
    <row r="84" spans="1:18" ht="29.25" x14ac:dyDescent="0.2">
      <c r="A84" s="14">
        <v>78</v>
      </c>
      <c r="B84" s="18" t="s">
        <v>889</v>
      </c>
      <c r="C84" s="16" t="s">
        <v>700</v>
      </c>
      <c r="D84" s="7" t="s">
        <v>902</v>
      </c>
      <c r="E84" s="45">
        <v>33600000</v>
      </c>
      <c r="F84" s="31" t="s">
        <v>1127</v>
      </c>
      <c r="G84" s="37" t="s">
        <v>35</v>
      </c>
      <c r="H84" s="19" t="s">
        <v>1093</v>
      </c>
      <c r="I84" s="3"/>
      <c r="J84" s="46">
        <v>43458</v>
      </c>
      <c r="K84" s="37" t="s">
        <v>1091</v>
      </c>
      <c r="L84" s="25">
        <v>62352.15</v>
      </c>
      <c r="M84" s="25">
        <v>3117.61</v>
      </c>
      <c r="N84" s="25">
        <v>65469.760000000002</v>
      </c>
      <c r="O84" s="3"/>
      <c r="P84" s="3"/>
      <c r="Q84" s="3"/>
      <c r="R84" s="3"/>
    </row>
    <row r="85" spans="1:18" ht="29.25" x14ac:dyDescent="0.2">
      <c r="A85" s="14">
        <v>79</v>
      </c>
      <c r="B85" s="18" t="s">
        <v>889</v>
      </c>
      <c r="C85" s="16" t="s">
        <v>701</v>
      </c>
      <c r="D85" s="7" t="s">
        <v>903</v>
      </c>
      <c r="E85" s="45">
        <v>33600000</v>
      </c>
      <c r="F85" s="31" t="s">
        <v>1127</v>
      </c>
      <c r="G85" s="37" t="s">
        <v>35</v>
      </c>
      <c r="H85" s="19" t="s">
        <v>1093</v>
      </c>
      <c r="I85" s="3"/>
      <c r="J85" s="46">
        <v>43458</v>
      </c>
      <c r="K85" s="37" t="s">
        <v>1091</v>
      </c>
      <c r="L85" s="25">
        <v>256175.5</v>
      </c>
      <c r="M85" s="25">
        <v>12808.78</v>
      </c>
      <c r="N85" s="25">
        <v>268984.28000000003</v>
      </c>
      <c r="O85" s="3"/>
      <c r="P85" s="3"/>
      <c r="Q85" s="3"/>
      <c r="R85" s="3"/>
    </row>
    <row r="86" spans="1:18" ht="39" x14ac:dyDescent="0.2">
      <c r="A86" s="14">
        <v>80</v>
      </c>
      <c r="B86" s="18" t="s">
        <v>889</v>
      </c>
      <c r="C86" s="16" t="s">
        <v>702</v>
      </c>
      <c r="D86" s="7" t="s">
        <v>904</v>
      </c>
      <c r="E86" s="45">
        <v>33600000</v>
      </c>
      <c r="F86" s="31" t="s">
        <v>1127</v>
      </c>
      <c r="G86" s="37" t="s">
        <v>35</v>
      </c>
      <c r="H86" s="19" t="s">
        <v>1092</v>
      </c>
      <c r="I86" s="3"/>
      <c r="J86" s="46">
        <v>43458</v>
      </c>
      <c r="K86" s="37" t="s">
        <v>1091</v>
      </c>
      <c r="L86" s="25">
        <v>241046.24</v>
      </c>
      <c r="M86" s="25">
        <v>12052.31</v>
      </c>
      <c r="N86" s="25">
        <v>253098.55</v>
      </c>
      <c r="O86" s="3"/>
      <c r="P86" s="3"/>
      <c r="Q86" s="3"/>
      <c r="R86" s="3"/>
    </row>
    <row r="87" spans="1:18" ht="39" x14ac:dyDescent="0.2">
      <c r="A87" s="14">
        <v>81</v>
      </c>
      <c r="B87" s="18" t="s">
        <v>889</v>
      </c>
      <c r="C87" s="16" t="s">
        <v>703</v>
      </c>
      <c r="D87" s="7" t="s">
        <v>905</v>
      </c>
      <c r="E87" s="45">
        <v>33600000</v>
      </c>
      <c r="F87" s="31" t="s">
        <v>1127</v>
      </c>
      <c r="G87" s="37" t="s">
        <v>35</v>
      </c>
      <c r="H87" s="19" t="s">
        <v>1092</v>
      </c>
      <c r="I87" s="3"/>
      <c r="J87" s="46">
        <v>43458</v>
      </c>
      <c r="K87" s="37" t="s">
        <v>1091</v>
      </c>
      <c r="L87" s="25">
        <v>1110018</v>
      </c>
      <c r="M87" s="25">
        <v>55500.9</v>
      </c>
      <c r="N87" s="25">
        <v>1165518.8999999999</v>
      </c>
      <c r="O87" s="3"/>
      <c r="P87" s="3"/>
      <c r="Q87" s="3"/>
      <c r="R87" s="3"/>
    </row>
    <row r="88" spans="1:18" ht="39" x14ac:dyDescent="0.2">
      <c r="A88" s="14">
        <v>82</v>
      </c>
      <c r="B88" s="18" t="s">
        <v>889</v>
      </c>
      <c r="C88" s="16" t="s">
        <v>704</v>
      </c>
      <c r="D88" s="7" t="s">
        <v>906</v>
      </c>
      <c r="E88" s="45">
        <v>33600000</v>
      </c>
      <c r="F88" s="31" t="s">
        <v>1127</v>
      </c>
      <c r="G88" s="37" t="s">
        <v>35</v>
      </c>
      <c r="H88" s="19" t="s">
        <v>1092</v>
      </c>
      <c r="I88" s="3"/>
      <c r="J88" s="46">
        <v>43458</v>
      </c>
      <c r="K88" s="37" t="s">
        <v>1091</v>
      </c>
      <c r="L88" s="25">
        <v>221200</v>
      </c>
      <c r="M88" s="25">
        <v>11060</v>
      </c>
      <c r="N88" s="25">
        <v>232260</v>
      </c>
      <c r="O88" s="3"/>
      <c r="P88" s="3"/>
      <c r="Q88" s="3"/>
      <c r="R88" s="3"/>
    </row>
    <row r="89" spans="1:18" ht="39" x14ac:dyDescent="0.2">
      <c r="A89" s="14">
        <v>83</v>
      </c>
      <c r="B89" s="18" t="s">
        <v>889</v>
      </c>
      <c r="C89" s="16" t="s">
        <v>705</v>
      </c>
      <c r="D89" s="7" t="s">
        <v>907</v>
      </c>
      <c r="E89" s="45">
        <v>33600000</v>
      </c>
      <c r="F89" s="31" t="s">
        <v>1127</v>
      </c>
      <c r="G89" s="37" t="s">
        <v>35</v>
      </c>
      <c r="H89" s="19" t="s">
        <v>1092</v>
      </c>
      <c r="I89" s="3"/>
      <c r="J89" s="46">
        <v>43458</v>
      </c>
      <c r="K89" s="37" t="s">
        <v>1091</v>
      </c>
      <c r="L89" s="25">
        <v>2017925</v>
      </c>
      <c r="M89" s="25">
        <v>100896.25</v>
      </c>
      <c r="N89" s="25">
        <v>2118821.25</v>
      </c>
      <c r="O89" s="3"/>
      <c r="P89" s="3"/>
      <c r="Q89" s="3"/>
      <c r="R89" s="3"/>
    </row>
    <row r="90" spans="1:18" ht="39" x14ac:dyDescent="0.2">
      <c r="A90" s="14">
        <v>84</v>
      </c>
      <c r="B90" s="18" t="s">
        <v>889</v>
      </c>
      <c r="C90" s="16" t="s">
        <v>706</v>
      </c>
      <c r="D90" s="7" t="s">
        <v>908</v>
      </c>
      <c r="E90" s="45">
        <v>33600000</v>
      </c>
      <c r="F90" s="31" t="s">
        <v>1127</v>
      </c>
      <c r="G90" s="37" t="s">
        <v>35</v>
      </c>
      <c r="H90" s="19" t="s">
        <v>1092</v>
      </c>
      <c r="I90" s="3"/>
      <c r="J90" s="46">
        <v>43458</v>
      </c>
      <c r="K90" s="37" t="s">
        <v>1091</v>
      </c>
      <c r="L90" s="25">
        <v>169470</v>
      </c>
      <c r="M90" s="25">
        <v>8473.5</v>
      </c>
      <c r="N90" s="25">
        <v>177943.5</v>
      </c>
      <c r="O90" s="3"/>
      <c r="P90" s="3"/>
      <c r="Q90" s="3"/>
      <c r="R90" s="3"/>
    </row>
    <row r="91" spans="1:18" ht="39" x14ac:dyDescent="0.2">
      <c r="A91" s="14">
        <v>85</v>
      </c>
      <c r="B91" s="18" t="s">
        <v>889</v>
      </c>
      <c r="C91" s="16" t="s">
        <v>707</v>
      </c>
      <c r="D91" s="7" t="s">
        <v>909</v>
      </c>
      <c r="E91" s="45">
        <v>33600000</v>
      </c>
      <c r="F91" s="31" t="s">
        <v>1127</v>
      </c>
      <c r="G91" s="37" t="s">
        <v>35</v>
      </c>
      <c r="H91" s="19" t="s">
        <v>1092</v>
      </c>
      <c r="I91" s="3"/>
      <c r="J91" s="46">
        <v>43458</v>
      </c>
      <c r="K91" s="37" t="s">
        <v>1091</v>
      </c>
      <c r="L91" s="25">
        <v>245311.2</v>
      </c>
      <c r="M91" s="25">
        <v>12265.56</v>
      </c>
      <c r="N91" s="25">
        <v>257576.76</v>
      </c>
      <c r="O91" s="3"/>
      <c r="P91" s="3"/>
      <c r="Q91" s="3"/>
      <c r="R91" s="3"/>
    </row>
    <row r="92" spans="1:18" ht="29.25" x14ac:dyDescent="0.2">
      <c r="A92" s="14">
        <v>86</v>
      </c>
      <c r="B92" s="18" t="s">
        <v>889</v>
      </c>
      <c r="C92" s="16" t="s">
        <v>708</v>
      </c>
      <c r="D92" s="7" t="s">
        <v>910</v>
      </c>
      <c r="E92" s="45">
        <v>33600000</v>
      </c>
      <c r="F92" s="31" t="s">
        <v>1127</v>
      </c>
      <c r="G92" s="37" t="s">
        <v>35</v>
      </c>
      <c r="H92" s="19" t="s">
        <v>453</v>
      </c>
      <c r="I92" s="3"/>
      <c r="J92" s="46">
        <v>43462</v>
      </c>
      <c r="K92" s="37" t="s">
        <v>1091</v>
      </c>
      <c r="L92" s="25">
        <v>104540.4</v>
      </c>
      <c r="M92" s="25">
        <v>5227.0200000000004</v>
      </c>
      <c r="N92" s="25">
        <v>109767.42</v>
      </c>
      <c r="O92" s="3"/>
      <c r="P92" s="3"/>
      <c r="Q92" s="3"/>
      <c r="R92" s="3"/>
    </row>
    <row r="93" spans="1:18" ht="29.25" x14ac:dyDescent="0.2">
      <c r="A93" s="14">
        <v>87</v>
      </c>
      <c r="B93" s="18" t="s">
        <v>889</v>
      </c>
      <c r="C93" s="16" t="s">
        <v>709</v>
      </c>
      <c r="D93" s="7" t="s">
        <v>911</v>
      </c>
      <c r="E93" s="45">
        <v>33600000</v>
      </c>
      <c r="F93" s="31" t="s">
        <v>1127</v>
      </c>
      <c r="G93" s="37" t="s">
        <v>35</v>
      </c>
      <c r="H93" s="19" t="s">
        <v>1093</v>
      </c>
      <c r="I93" s="3"/>
      <c r="J93" s="46">
        <v>43458</v>
      </c>
      <c r="K93" s="37" t="s">
        <v>1091</v>
      </c>
      <c r="L93" s="25">
        <v>11221.4</v>
      </c>
      <c r="M93" s="25">
        <v>561.07000000000005</v>
      </c>
      <c r="N93" s="25">
        <v>11782.47</v>
      </c>
      <c r="O93" s="3"/>
      <c r="P93" s="3"/>
      <c r="Q93" s="3"/>
      <c r="R93" s="3"/>
    </row>
    <row r="94" spans="1:18" ht="29.25" x14ac:dyDescent="0.2">
      <c r="A94" s="14">
        <v>88</v>
      </c>
      <c r="B94" s="18" t="s">
        <v>889</v>
      </c>
      <c r="C94" s="16" t="s">
        <v>710</v>
      </c>
      <c r="D94" s="7" t="s">
        <v>912</v>
      </c>
      <c r="E94" s="45">
        <v>33600000</v>
      </c>
      <c r="F94" s="31" t="s">
        <v>1127</v>
      </c>
      <c r="G94" s="37" t="s">
        <v>35</v>
      </c>
      <c r="H94" s="19" t="s">
        <v>1093</v>
      </c>
      <c r="I94" s="3"/>
      <c r="J94" s="46">
        <v>43458</v>
      </c>
      <c r="K94" s="37" t="s">
        <v>1091</v>
      </c>
      <c r="L94" s="25">
        <v>33824.5</v>
      </c>
      <c r="M94" s="25">
        <v>1691.23</v>
      </c>
      <c r="N94" s="25">
        <v>35515.730000000003</v>
      </c>
      <c r="O94" s="3"/>
      <c r="P94" s="3"/>
      <c r="Q94" s="3"/>
      <c r="R94" s="3"/>
    </row>
    <row r="95" spans="1:18" ht="39" x14ac:dyDescent="0.2">
      <c r="A95" s="14">
        <v>89</v>
      </c>
      <c r="B95" s="18" t="s">
        <v>889</v>
      </c>
      <c r="C95" s="16" t="s">
        <v>711</v>
      </c>
      <c r="D95" s="7" t="s">
        <v>913</v>
      </c>
      <c r="E95" s="45">
        <v>33600000</v>
      </c>
      <c r="F95" s="31" t="s">
        <v>1127</v>
      </c>
      <c r="G95" s="37" t="s">
        <v>35</v>
      </c>
      <c r="H95" s="19" t="s">
        <v>1092</v>
      </c>
      <c r="I95" s="3"/>
      <c r="J95" s="46">
        <v>43458</v>
      </c>
      <c r="K95" s="37" t="s">
        <v>1091</v>
      </c>
      <c r="L95" s="25">
        <v>15745.8</v>
      </c>
      <c r="M95" s="25">
        <v>787.29</v>
      </c>
      <c r="N95" s="25">
        <v>16533.09</v>
      </c>
      <c r="O95" s="3"/>
      <c r="P95" s="3"/>
      <c r="Q95" s="3"/>
      <c r="R95" s="3"/>
    </row>
    <row r="96" spans="1:18" ht="39" x14ac:dyDescent="0.2">
      <c r="A96" s="14">
        <v>90</v>
      </c>
      <c r="B96" s="18" t="s">
        <v>889</v>
      </c>
      <c r="C96" s="16" t="s">
        <v>712</v>
      </c>
      <c r="D96" s="7" t="s">
        <v>914</v>
      </c>
      <c r="E96" s="45">
        <v>33600000</v>
      </c>
      <c r="F96" s="31" t="s">
        <v>1127</v>
      </c>
      <c r="G96" s="37" t="s">
        <v>35</v>
      </c>
      <c r="H96" s="19" t="s">
        <v>1092</v>
      </c>
      <c r="I96" s="3"/>
      <c r="J96" s="46">
        <v>43458</v>
      </c>
      <c r="K96" s="37" t="s">
        <v>1091</v>
      </c>
      <c r="L96" s="25">
        <v>28941.9</v>
      </c>
      <c r="M96" s="25">
        <v>1447.09</v>
      </c>
      <c r="N96" s="25">
        <v>30388.99</v>
      </c>
      <c r="O96" s="3"/>
      <c r="P96" s="3"/>
      <c r="Q96" s="3"/>
      <c r="R96" s="3"/>
    </row>
    <row r="97" spans="1:18" ht="29.25" x14ac:dyDescent="0.2">
      <c r="A97" s="14">
        <v>91</v>
      </c>
      <c r="B97" s="18" t="s">
        <v>889</v>
      </c>
      <c r="C97" s="16" t="s">
        <v>713</v>
      </c>
      <c r="D97" s="7" t="s">
        <v>915</v>
      </c>
      <c r="E97" s="45">
        <v>33600000</v>
      </c>
      <c r="F97" s="31" t="s">
        <v>1127</v>
      </c>
      <c r="G97" s="37" t="s">
        <v>35</v>
      </c>
      <c r="H97" s="19" t="s">
        <v>1093</v>
      </c>
      <c r="I97" s="3"/>
      <c r="J97" s="46">
        <v>43458</v>
      </c>
      <c r="K97" s="37" t="s">
        <v>1091</v>
      </c>
      <c r="L97" s="25">
        <v>9737.49</v>
      </c>
      <c r="M97" s="25">
        <v>486.87</v>
      </c>
      <c r="N97" s="25">
        <v>10224.36</v>
      </c>
      <c r="O97" s="3"/>
      <c r="P97" s="3"/>
      <c r="Q97" s="3"/>
      <c r="R97" s="3"/>
    </row>
    <row r="98" spans="1:18" ht="39" x14ac:dyDescent="0.2">
      <c r="A98" s="14">
        <v>92</v>
      </c>
      <c r="B98" s="18" t="s">
        <v>889</v>
      </c>
      <c r="C98" s="16" t="s">
        <v>714</v>
      </c>
      <c r="D98" s="7" t="s">
        <v>916</v>
      </c>
      <c r="E98" s="45">
        <v>33600000</v>
      </c>
      <c r="F98" s="31" t="s">
        <v>1127</v>
      </c>
      <c r="G98" s="37" t="s">
        <v>35</v>
      </c>
      <c r="H98" s="19" t="s">
        <v>1092</v>
      </c>
      <c r="I98" s="3"/>
      <c r="J98" s="46">
        <v>43458</v>
      </c>
      <c r="K98" s="37" t="s">
        <v>1091</v>
      </c>
      <c r="L98" s="25">
        <v>1221.3</v>
      </c>
      <c r="M98" s="25">
        <v>61.06</v>
      </c>
      <c r="N98" s="25">
        <v>1282.3599999999999</v>
      </c>
      <c r="O98" s="3"/>
      <c r="P98" s="3"/>
      <c r="Q98" s="3"/>
      <c r="R98" s="3"/>
    </row>
    <row r="99" spans="1:18" ht="29.25" x14ac:dyDescent="0.2">
      <c r="A99" s="14">
        <v>93</v>
      </c>
      <c r="B99" s="18" t="s">
        <v>889</v>
      </c>
      <c r="C99" s="16" t="s">
        <v>715</v>
      </c>
      <c r="D99" s="7" t="s">
        <v>917</v>
      </c>
      <c r="E99" s="45">
        <v>33600000</v>
      </c>
      <c r="F99" s="31" t="s">
        <v>1127</v>
      </c>
      <c r="G99" s="37" t="s">
        <v>35</v>
      </c>
      <c r="H99" s="19" t="s">
        <v>1093</v>
      </c>
      <c r="I99" s="3"/>
      <c r="J99" s="46">
        <v>43458</v>
      </c>
      <c r="K99" s="37" t="s">
        <v>1091</v>
      </c>
      <c r="L99" s="25">
        <v>60159</v>
      </c>
      <c r="M99" s="25">
        <v>3007.95</v>
      </c>
      <c r="N99" s="25">
        <v>63166.95</v>
      </c>
      <c r="O99" s="3"/>
      <c r="P99" s="3"/>
      <c r="Q99" s="3"/>
      <c r="R99" s="3"/>
    </row>
    <row r="100" spans="1:18" ht="29.25" x14ac:dyDescent="0.2">
      <c r="A100" s="14">
        <v>94</v>
      </c>
      <c r="B100" s="18" t="s">
        <v>889</v>
      </c>
      <c r="C100" s="16" t="s">
        <v>716</v>
      </c>
      <c r="D100" s="7" t="s">
        <v>918</v>
      </c>
      <c r="E100" s="45">
        <v>33600000</v>
      </c>
      <c r="F100" s="31" t="s">
        <v>1127</v>
      </c>
      <c r="G100" s="37" t="s">
        <v>35</v>
      </c>
      <c r="H100" s="19" t="s">
        <v>1093</v>
      </c>
      <c r="I100" s="3"/>
      <c r="J100" s="46">
        <v>43458</v>
      </c>
      <c r="K100" s="37" t="s">
        <v>1091</v>
      </c>
      <c r="L100" s="25">
        <v>60933.38</v>
      </c>
      <c r="M100" s="25">
        <v>3046.67</v>
      </c>
      <c r="N100" s="25">
        <v>63980.05</v>
      </c>
      <c r="O100" s="3"/>
      <c r="P100" s="3"/>
      <c r="Q100" s="3"/>
      <c r="R100" s="3"/>
    </row>
    <row r="101" spans="1:18" ht="39" x14ac:dyDescent="0.2">
      <c r="A101" s="14">
        <v>95</v>
      </c>
      <c r="B101" s="18" t="s">
        <v>889</v>
      </c>
      <c r="C101" s="16" t="s">
        <v>717</v>
      </c>
      <c r="D101" s="7" t="s">
        <v>919</v>
      </c>
      <c r="E101" s="45">
        <v>33600000</v>
      </c>
      <c r="F101" s="31" t="s">
        <v>1127</v>
      </c>
      <c r="G101" s="37" t="s">
        <v>35</v>
      </c>
      <c r="H101" s="19" t="s">
        <v>1092</v>
      </c>
      <c r="I101" s="3"/>
      <c r="J101" s="46">
        <v>43458</v>
      </c>
      <c r="K101" s="37" t="s">
        <v>1091</v>
      </c>
      <c r="L101" s="25">
        <v>85868.4</v>
      </c>
      <c r="M101" s="25">
        <v>4293.42</v>
      </c>
      <c r="N101" s="25">
        <v>90161.82</v>
      </c>
      <c r="O101" s="3"/>
      <c r="P101" s="3"/>
      <c r="Q101" s="3"/>
      <c r="R101" s="3"/>
    </row>
    <row r="102" spans="1:18" ht="39" x14ac:dyDescent="0.2">
      <c r="A102" s="14">
        <v>96</v>
      </c>
      <c r="B102" s="18" t="s">
        <v>889</v>
      </c>
      <c r="C102" s="16" t="s">
        <v>718</v>
      </c>
      <c r="D102" s="7" t="s">
        <v>920</v>
      </c>
      <c r="E102" s="45">
        <v>33600000</v>
      </c>
      <c r="F102" s="31" t="s">
        <v>1127</v>
      </c>
      <c r="G102" s="37" t="s">
        <v>35</v>
      </c>
      <c r="H102" s="19" t="s">
        <v>1092</v>
      </c>
      <c r="I102" s="3"/>
      <c r="J102" s="46">
        <v>43458</v>
      </c>
      <c r="K102" s="37" t="s">
        <v>1091</v>
      </c>
      <c r="L102" s="25">
        <v>448903.62</v>
      </c>
      <c r="M102" s="25">
        <v>22445.18</v>
      </c>
      <c r="N102" s="25">
        <v>471348.8</v>
      </c>
      <c r="O102" s="3"/>
      <c r="P102" s="3"/>
      <c r="Q102" s="3"/>
      <c r="R102" s="3"/>
    </row>
    <row r="103" spans="1:18" ht="29.25" x14ac:dyDescent="0.2">
      <c r="A103" s="14">
        <v>97</v>
      </c>
      <c r="B103" s="18" t="s">
        <v>890</v>
      </c>
      <c r="C103" s="16" t="s">
        <v>719</v>
      </c>
      <c r="D103" s="7" t="s">
        <v>921</v>
      </c>
      <c r="E103" s="45">
        <v>33600000</v>
      </c>
      <c r="F103" s="5" t="s">
        <v>1126</v>
      </c>
      <c r="G103" s="37" t="s">
        <v>35</v>
      </c>
      <c r="H103" s="19" t="s">
        <v>1093</v>
      </c>
      <c r="I103" s="3"/>
      <c r="J103" s="46">
        <v>43458</v>
      </c>
      <c r="K103" s="37" t="s">
        <v>1091</v>
      </c>
      <c r="L103" s="25">
        <v>11327.4</v>
      </c>
      <c r="M103" s="25">
        <v>566.37</v>
      </c>
      <c r="N103" s="25">
        <v>11893.77</v>
      </c>
      <c r="O103" s="3"/>
      <c r="P103" s="3"/>
      <c r="Q103" s="3"/>
      <c r="R103" s="3"/>
    </row>
    <row r="104" spans="1:18" ht="39" x14ac:dyDescent="0.2">
      <c r="A104" s="14">
        <v>98</v>
      </c>
      <c r="B104" s="18" t="s">
        <v>890</v>
      </c>
      <c r="C104" s="16" t="s">
        <v>720</v>
      </c>
      <c r="D104" s="7" t="s">
        <v>922</v>
      </c>
      <c r="E104" s="45">
        <v>33600000</v>
      </c>
      <c r="F104" s="5" t="s">
        <v>1126</v>
      </c>
      <c r="G104" s="37" t="s">
        <v>35</v>
      </c>
      <c r="H104" s="19" t="s">
        <v>1092</v>
      </c>
      <c r="I104" s="3"/>
      <c r="J104" s="46">
        <v>43458</v>
      </c>
      <c r="K104" s="37" t="s">
        <v>1091</v>
      </c>
      <c r="L104" s="25">
        <v>92869.4</v>
      </c>
      <c r="M104" s="25">
        <v>4643.47</v>
      </c>
      <c r="N104" s="25">
        <v>97512.87</v>
      </c>
      <c r="O104" s="3"/>
      <c r="P104" s="3"/>
      <c r="Q104" s="3"/>
      <c r="R104" s="3"/>
    </row>
    <row r="105" spans="1:18" ht="29.25" x14ac:dyDescent="0.2">
      <c r="A105" s="14">
        <v>99</v>
      </c>
      <c r="B105" s="18" t="s">
        <v>890</v>
      </c>
      <c r="C105" s="16" t="s">
        <v>721</v>
      </c>
      <c r="D105" s="7" t="s">
        <v>923</v>
      </c>
      <c r="E105" s="45">
        <v>33600000</v>
      </c>
      <c r="F105" s="5" t="s">
        <v>1126</v>
      </c>
      <c r="G105" s="37" t="s">
        <v>35</v>
      </c>
      <c r="H105" s="19" t="s">
        <v>1093</v>
      </c>
      <c r="I105" s="3"/>
      <c r="J105" s="46">
        <v>43458</v>
      </c>
      <c r="K105" s="37" t="s">
        <v>1091</v>
      </c>
      <c r="L105" s="25">
        <v>84892.77</v>
      </c>
      <c r="M105" s="25">
        <v>4244.6400000000003</v>
      </c>
      <c r="N105" s="25">
        <v>89137.41</v>
      </c>
      <c r="O105" s="3"/>
      <c r="P105" s="3"/>
      <c r="Q105" s="3"/>
      <c r="R105" s="3"/>
    </row>
    <row r="106" spans="1:18" ht="29.25" x14ac:dyDescent="0.2">
      <c r="A106" s="14">
        <v>100</v>
      </c>
      <c r="B106" s="18" t="s">
        <v>890</v>
      </c>
      <c r="C106" s="16" t="s">
        <v>722</v>
      </c>
      <c r="D106" s="7" t="s">
        <v>924</v>
      </c>
      <c r="E106" s="45">
        <v>33600000</v>
      </c>
      <c r="F106" s="5" t="s">
        <v>1126</v>
      </c>
      <c r="G106" s="37" t="s">
        <v>35</v>
      </c>
      <c r="H106" s="19" t="s">
        <v>453</v>
      </c>
      <c r="I106" s="3"/>
      <c r="J106" s="46">
        <v>43462</v>
      </c>
      <c r="K106" s="37" t="s">
        <v>1091</v>
      </c>
      <c r="L106" s="25">
        <v>1097596.44</v>
      </c>
      <c r="M106" s="25">
        <v>54879.82</v>
      </c>
      <c r="N106" s="25">
        <v>1152476.26</v>
      </c>
      <c r="O106" s="3"/>
      <c r="P106" s="3"/>
      <c r="Q106" s="3"/>
      <c r="R106" s="3"/>
    </row>
    <row r="107" spans="1:18" ht="29.25" x14ac:dyDescent="0.2">
      <c r="A107" s="14">
        <v>101</v>
      </c>
      <c r="B107" s="18" t="s">
        <v>890</v>
      </c>
      <c r="C107" s="16" t="s">
        <v>723</v>
      </c>
      <c r="D107" s="7" t="s">
        <v>925</v>
      </c>
      <c r="E107" s="45">
        <v>33600000</v>
      </c>
      <c r="F107" s="5" t="s">
        <v>1126</v>
      </c>
      <c r="G107" s="37" t="s">
        <v>35</v>
      </c>
      <c r="H107" s="19" t="s">
        <v>453</v>
      </c>
      <c r="I107" s="3"/>
      <c r="J107" s="46">
        <v>43462</v>
      </c>
      <c r="K107" s="37" t="s">
        <v>1091</v>
      </c>
      <c r="L107" s="25">
        <v>2226704.9</v>
      </c>
      <c r="M107" s="25">
        <v>111335.25</v>
      </c>
      <c r="N107" s="25">
        <v>2338040.15</v>
      </c>
      <c r="O107" s="3"/>
      <c r="P107" s="3"/>
      <c r="Q107" s="3"/>
      <c r="R107" s="3"/>
    </row>
    <row r="108" spans="1:18" ht="29.25" x14ac:dyDescent="0.2">
      <c r="A108" s="14">
        <v>102</v>
      </c>
      <c r="B108" s="18" t="s">
        <v>890</v>
      </c>
      <c r="C108" s="16" t="s">
        <v>724</v>
      </c>
      <c r="D108" s="7" t="s">
        <v>926</v>
      </c>
      <c r="E108" s="45">
        <v>33600000</v>
      </c>
      <c r="F108" s="5" t="s">
        <v>1126</v>
      </c>
      <c r="G108" s="37" t="s">
        <v>35</v>
      </c>
      <c r="H108" s="19" t="s">
        <v>453</v>
      </c>
      <c r="I108" s="3"/>
      <c r="J108" s="46">
        <v>43462</v>
      </c>
      <c r="K108" s="37" t="s">
        <v>1091</v>
      </c>
      <c r="L108" s="25">
        <v>11494.4</v>
      </c>
      <c r="M108" s="25">
        <v>574.72</v>
      </c>
      <c r="N108" s="25">
        <v>12069.12</v>
      </c>
      <c r="O108" s="3"/>
      <c r="P108" s="3"/>
      <c r="Q108" s="3"/>
      <c r="R108" s="3"/>
    </row>
    <row r="109" spans="1:18" ht="29.25" x14ac:dyDescent="0.2">
      <c r="A109" s="14">
        <v>103</v>
      </c>
      <c r="B109" s="18" t="s">
        <v>890</v>
      </c>
      <c r="C109" s="16" t="s">
        <v>725</v>
      </c>
      <c r="D109" s="7" t="s">
        <v>927</v>
      </c>
      <c r="E109" s="45">
        <v>33600000</v>
      </c>
      <c r="F109" s="5" t="s">
        <v>1126</v>
      </c>
      <c r="G109" s="37" t="s">
        <v>35</v>
      </c>
      <c r="H109" s="19" t="s">
        <v>1093</v>
      </c>
      <c r="I109" s="3"/>
      <c r="J109" s="46">
        <v>43458</v>
      </c>
      <c r="K109" s="37" t="s">
        <v>1091</v>
      </c>
      <c r="L109" s="25">
        <v>40855.199999999997</v>
      </c>
      <c r="M109" s="25">
        <v>2042.76</v>
      </c>
      <c r="N109" s="25">
        <v>42897.96</v>
      </c>
      <c r="O109" s="3"/>
      <c r="P109" s="3"/>
      <c r="Q109" s="3"/>
      <c r="R109" s="3"/>
    </row>
    <row r="110" spans="1:18" ht="29.25" x14ac:dyDescent="0.2">
      <c r="A110" s="14">
        <v>104</v>
      </c>
      <c r="B110" s="18" t="s">
        <v>890</v>
      </c>
      <c r="C110" s="16" t="s">
        <v>726</v>
      </c>
      <c r="D110" s="7" t="s">
        <v>928</v>
      </c>
      <c r="E110" s="45">
        <v>33600000</v>
      </c>
      <c r="F110" s="5" t="s">
        <v>1126</v>
      </c>
      <c r="G110" s="37" t="s">
        <v>35</v>
      </c>
      <c r="H110" s="19" t="s">
        <v>1093</v>
      </c>
      <c r="I110" s="3"/>
      <c r="J110" s="46">
        <v>43458</v>
      </c>
      <c r="K110" s="37" t="s">
        <v>1091</v>
      </c>
      <c r="L110" s="25">
        <v>174828.68</v>
      </c>
      <c r="M110" s="25">
        <v>8741.43</v>
      </c>
      <c r="N110" s="25">
        <v>183570.11</v>
      </c>
      <c r="O110" s="3"/>
      <c r="P110" s="3"/>
      <c r="Q110" s="3"/>
      <c r="R110" s="3"/>
    </row>
    <row r="111" spans="1:18" ht="29.25" x14ac:dyDescent="0.2">
      <c r="A111" s="14">
        <v>105</v>
      </c>
      <c r="B111" s="18" t="s">
        <v>890</v>
      </c>
      <c r="C111" s="16" t="s">
        <v>727</v>
      </c>
      <c r="D111" s="7" t="s">
        <v>929</v>
      </c>
      <c r="E111" s="45">
        <v>33600000</v>
      </c>
      <c r="F111" s="5" t="s">
        <v>1126</v>
      </c>
      <c r="G111" s="37" t="s">
        <v>35</v>
      </c>
      <c r="H111" s="19" t="s">
        <v>1093</v>
      </c>
      <c r="I111" s="3"/>
      <c r="J111" s="46">
        <v>43458</v>
      </c>
      <c r="K111" s="37" t="s">
        <v>1091</v>
      </c>
      <c r="L111" s="25">
        <v>39367.5</v>
      </c>
      <c r="M111" s="25">
        <v>1968.38</v>
      </c>
      <c r="N111" s="25">
        <v>41335.879999999997</v>
      </c>
      <c r="O111" s="3"/>
      <c r="P111" s="3"/>
      <c r="Q111" s="3"/>
      <c r="R111" s="3"/>
    </row>
    <row r="112" spans="1:18" ht="29.25" x14ac:dyDescent="0.2">
      <c r="A112" s="14">
        <v>106</v>
      </c>
      <c r="B112" s="18" t="s">
        <v>890</v>
      </c>
      <c r="C112" s="16" t="s">
        <v>728</v>
      </c>
      <c r="D112" s="7" t="s">
        <v>930</v>
      </c>
      <c r="E112" s="45">
        <v>33600000</v>
      </c>
      <c r="F112" s="5" t="s">
        <v>1126</v>
      </c>
      <c r="G112" s="37" t="s">
        <v>35</v>
      </c>
      <c r="H112" s="19" t="s">
        <v>1093</v>
      </c>
      <c r="I112" s="3"/>
      <c r="J112" s="46">
        <v>43458</v>
      </c>
      <c r="K112" s="37" t="s">
        <v>1091</v>
      </c>
      <c r="L112" s="25">
        <v>26015.25</v>
      </c>
      <c r="M112" s="25">
        <v>1300.76</v>
      </c>
      <c r="N112" s="25">
        <v>27316.01</v>
      </c>
      <c r="O112" s="3"/>
      <c r="P112" s="3"/>
      <c r="Q112" s="3"/>
      <c r="R112" s="3"/>
    </row>
    <row r="113" spans="1:18" ht="29.25" x14ac:dyDescent="0.2">
      <c r="A113" s="14">
        <v>107</v>
      </c>
      <c r="B113" s="18" t="s">
        <v>890</v>
      </c>
      <c r="C113" s="16" t="s">
        <v>729</v>
      </c>
      <c r="D113" s="7" t="s">
        <v>931</v>
      </c>
      <c r="E113" s="45">
        <v>33600000</v>
      </c>
      <c r="F113" s="5" t="s">
        <v>1126</v>
      </c>
      <c r="G113" s="37" t="s">
        <v>35</v>
      </c>
      <c r="H113" s="19" t="s">
        <v>1093</v>
      </c>
      <c r="I113" s="3"/>
      <c r="J113" s="46">
        <v>43458</v>
      </c>
      <c r="K113" s="37" t="s">
        <v>1091</v>
      </c>
      <c r="L113" s="25">
        <v>1365.66</v>
      </c>
      <c r="M113" s="25">
        <v>68.28</v>
      </c>
      <c r="N113" s="25">
        <v>1433.94</v>
      </c>
      <c r="O113" s="3"/>
      <c r="P113" s="3"/>
      <c r="Q113" s="3"/>
      <c r="R113" s="3"/>
    </row>
    <row r="114" spans="1:18" ht="39" x14ac:dyDescent="0.2">
      <c r="A114" s="14">
        <v>108</v>
      </c>
      <c r="B114" s="18" t="s">
        <v>890</v>
      </c>
      <c r="C114" s="16" t="s">
        <v>730</v>
      </c>
      <c r="D114" s="7" t="s">
        <v>932</v>
      </c>
      <c r="E114" s="45">
        <v>33600000</v>
      </c>
      <c r="F114" s="5" t="s">
        <v>1126</v>
      </c>
      <c r="G114" s="37" t="s">
        <v>35</v>
      </c>
      <c r="H114" s="19" t="s">
        <v>1092</v>
      </c>
      <c r="I114" s="3"/>
      <c r="J114" s="46">
        <v>43458</v>
      </c>
      <c r="K114" s="37" t="s">
        <v>1091</v>
      </c>
      <c r="L114" s="25">
        <v>1933.2</v>
      </c>
      <c r="M114" s="25">
        <v>96.66</v>
      </c>
      <c r="N114" s="25">
        <v>2029.86</v>
      </c>
      <c r="O114" s="3"/>
      <c r="P114" s="3"/>
      <c r="Q114" s="3"/>
      <c r="R114" s="3"/>
    </row>
    <row r="115" spans="1:18" ht="39" x14ac:dyDescent="0.2">
      <c r="A115" s="14">
        <v>109</v>
      </c>
      <c r="B115" s="18" t="s">
        <v>890</v>
      </c>
      <c r="C115" s="16" t="s">
        <v>731</v>
      </c>
      <c r="D115" s="7" t="s">
        <v>933</v>
      </c>
      <c r="E115" s="45">
        <v>33600000</v>
      </c>
      <c r="F115" s="5" t="s">
        <v>1126</v>
      </c>
      <c r="G115" s="37" t="s">
        <v>35</v>
      </c>
      <c r="H115" s="19" t="s">
        <v>1092</v>
      </c>
      <c r="I115" s="3"/>
      <c r="J115" s="46">
        <v>43458</v>
      </c>
      <c r="K115" s="37" t="s">
        <v>1091</v>
      </c>
      <c r="L115" s="25">
        <v>229.2</v>
      </c>
      <c r="M115" s="25">
        <v>22.92</v>
      </c>
      <c r="N115" s="25">
        <v>240.66</v>
      </c>
      <c r="O115" s="3"/>
      <c r="P115" s="3"/>
      <c r="Q115" s="3"/>
      <c r="R115" s="3"/>
    </row>
    <row r="116" spans="1:18" ht="29.25" x14ac:dyDescent="0.2">
      <c r="A116" s="14">
        <v>110</v>
      </c>
      <c r="B116" s="18" t="s">
        <v>890</v>
      </c>
      <c r="C116" s="16" t="s">
        <v>732</v>
      </c>
      <c r="D116" s="7" t="s">
        <v>934</v>
      </c>
      <c r="E116" s="45">
        <v>33600000</v>
      </c>
      <c r="F116" s="5" t="s">
        <v>1126</v>
      </c>
      <c r="G116" s="37" t="s">
        <v>35</v>
      </c>
      <c r="H116" s="19" t="s">
        <v>453</v>
      </c>
      <c r="I116" s="3"/>
      <c r="J116" s="46">
        <v>43462</v>
      </c>
      <c r="K116" s="37" t="s">
        <v>1091</v>
      </c>
      <c r="L116" s="25">
        <v>36824.76</v>
      </c>
      <c r="M116" s="25">
        <v>1841.24</v>
      </c>
      <c r="N116" s="25">
        <v>38666</v>
      </c>
      <c r="O116" s="3"/>
      <c r="P116" s="3"/>
      <c r="Q116" s="3"/>
      <c r="R116" s="3"/>
    </row>
    <row r="117" spans="1:18" ht="29.25" x14ac:dyDescent="0.2">
      <c r="A117" s="14">
        <v>111</v>
      </c>
      <c r="B117" s="18" t="s">
        <v>890</v>
      </c>
      <c r="C117" s="16" t="s">
        <v>733</v>
      </c>
      <c r="D117" s="7" t="s">
        <v>935</v>
      </c>
      <c r="E117" s="45">
        <v>33600000</v>
      </c>
      <c r="F117" s="5" t="s">
        <v>1126</v>
      </c>
      <c r="G117" s="37" t="s">
        <v>35</v>
      </c>
      <c r="H117" s="19" t="s">
        <v>453</v>
      </c>
      <c r="I117" s="3"/>
      <c r="J117" s="46">
        <v>43462</v>
      </c>
      <c r="K117" s="37" t="s">
        <v>1091</v>
      </c>
      <c r="L117" s="25">
        <v>5462.72</v>
      </c>
      <c r="M117" s="25">
        <v>273.14</v>
      </c>
      <c r="N117" s="25">
        <v>5735.86</v>
      </c>
      <c r="O117" s="3"/>
      <c r="P117" s="3"/>
      <c r="Q117" s="3"/>
      <c r="R117" s="3"/>
    </row>
    <row r="118" spans="1:18" ht="39" x14ac:dyDescent="0.2">
      <c r="A118" s="14">
        <v>112</v>
      </c>
      <c r="B118" s="18" t="s">
        <v>890</v>
      </c>
      <c r="C118" s="16" t="s">
        <v>734</v>
      </c>
      <c r="D118" s="7" t="s">
        <v>936</v>
      </c>
      <c r="E118" s="45">
        <v>33600000</v>
      </c>
      <c r="F118" s="5" t="s">
        <v>1126</v>
      </c>
      <c r="G118" s="37" t="s">
        <v>35</v>
      </c>
      <c r="H118" s="19" t="s">
        <v>1092</v>
      </c>
      <c r="I118" s="3"/>
      <c r="J118" s="46">
        <v>43458</v>
      </c>
      <c r="K118" s="37" t="s">
        <v>1091</v>
      </c>
      <c r="L118" s="25">
        <v>2286.1999999999998</v>
      </c>
      <c r="M118" s="25">
        <v>114.31</v>
      </c>
      <c r="N118" s="25">
        <v>2400.5100000000002</v>
      </c>
      <c r="O118" s="3"/>
      <c r="P118" s="3"/>
      <c r="Q118" s="3"/>
      <c r="R118" s="3"/>
    </row>
    <row r="119" spans="1:18" ht="39" x14ac:dyDescent="0.2">
      <c r="A119" s="14">
        <v>113</v>
      </c>
      <c r="B119" s="18" t="s">
        <v>890</v>
      </c>
      <c r="C119" s="16" t="s">
        <v>735</v>
      </c>
      <c r="D119" s="7" t="s">
        <v>937</v>
      </c>
      <c r="E119" s="45">
        <v>33600000</v>
      </c>
      <c r="F119" s="5" t="s">
        <v>1126</v>
      </c>
      <c r="G119" s="37" t="s">
        <v>35</v>
      </c>
      <c r="H119" s="19" t="s">
        <v>1092</v>
      </c>
      <c r="I119" s="3"/>
      <c r="J119" s="46">
        <v>43458</v>
      </c>
      <c r="K119" s="37" t="s">
        <v>1091</v>
      </c>
      <c r="L119" s="25">
        <v>6966.68</v>
      </c>
      <c r="M119" s="25">
        <v>348.33</v>
      </c>
      <c r="N119" s="25">
        <v>7315.01</v>
      </c>
      <c r="O119" s="3"/>
      <c r="P119" s="3"/>
      <c r="Q119" s="3"/>
      <c r="R119" s="3"/>
    </row>
    <row r="120" spans="1:18" ht="39" x14ac:dyDescent="0.2">
      <c r="A120" s="14">
        <v>114</v>
      </c>
      <c r="B120" s="18" t="s">
        <v>891</v>
      </c>
      <c r="C120" s="16" t="s">
        <v>736</v>
      </c>
      <c r="D120" s="7" t="s">
        <v>938</v>
      </c>
      <c r="E120" s="45">
        <v>33600000</v>
      </c>
      <c r="F120" s="5" t="s">
        <v>1129</v>
      </c>
      <c r="G120" s="37" t="s">
        <v>35</v>
      </c>
      <c r="H120" s="19" t="s">
        <v>1092</v>
      </c>
      <c r="I120" s="3"/>
      <c r="J120" s="46">
        <v>43458</v>
      </c>
      <c r="K120" s="37" t="s">
        <v>1091</v>
      </c>
      <c r="L120" s="25">
        <v>3318.4</v>
      </c>
      <c r="M120" s="25">
        <v>165.92</v>
      </c>
      <c r="N120" s="25">
        <v>3484.32</v>
      </c>
      <c r="O120" s="3"/>
      <c r="P120" s="3"/>
      <c r="Q120" s="3"/>
      <c r="R120" s="3"/>
    </row>
    <row r="121" spans="1:18" ht="39" x14ac:dyDescent="0.2">
      <c r="A121" s="14">
        <v>115</v>
      </c>
      <c r="B121" s="18" t="s">
        <v>891</v>
      </c>
      <c r="C121" s="16" t="s">
        <v>737</v>
      </c>
      <c r="D121" s="7" t="s">
        <v>939</v>
      </c>
      <c r="E121" s="45">
        <v>33600000</v>
      </c>
      <c r="F121" s="5" t="s">
        <v>1129</v>
      </c>
      <c r="G121" s="37" t="s">
        <v>35</v>
      </c>
      <c r="H121" s="19" t="s">
        <v>1092</v>
      </c>
      <c r="I121" s="3"/>
      <c r="J121" s="46">
        <v>43458</v>
      </c>
      <c r="K121" s="37" t="s">
        <v>1091</v>
      </c>
      <c r="L121" s="25">
        <v>4375.68</v>
      </c>
      <c r="M121" s="25">
        <v>218.78</v>
      </c>
      <c r="N121" s="25">
        <v>4594.46</v>
      </c>
      <c r="O121" s="3"/>
      <c r="P121" s="3"/>
      <c r="Q121" s="3"/>
      <c r="R121" s="3"/>
    </row>
    <row r="122" spans="1:18" ht="39" x14ac:dyDescent="0.2">
      <c r="A122" s="14">
        <v>116</v>
      </c>
      <c r="B122" s="18" t="s">
        <v>891</v>
      </c>
      <c r="C122" s="16" t="s">
        <v>738</v>
      </c>
      <c r="D122" s="7" t="s">
        <v>940</v>
      </c>
      <c r="E122" s="45">
        <v>33600000</v>
      </c>
      <c r="F122" s="5" t="s">
        <v>1129</v>
      </c>
      <c r="G122" s="37" t="s">
        <v>35</v>
      </c>
      <c r="H122" s="19" t="s">
        <v>1092</v>
      </c>
      <c r="I122" s="3"/>
      <c r="J122" s="46">
        <v>43458</v>
      </c>
      <c r="K122" s="37" t="s">
        <v>1091</v>
      </c>
      <c r="L122" s="25">
        <v>2505</v>
      </c>
      <c r="M122" s="25">
        <v>125.25</v>
      </c>
      <c r="N122" s="25">
        <v>2630.25</v>
      </c>
      <c r="O122" s="3"/>
      <c r="P122" s="3"/>
      <c r="Q122" s="3"/>
      <c r="R122" s="3"/>
    </row>
    <row r="123" spans="1:18" ht="29.25" x14ac:dyDescent="0.2">
      <c r="A123" s="14">
        <v>117</v>
      </c>
      <c r="B123" s="18" t="s">
        <v>891</v>
      </c>
      <c r="C123" s="16" t="s">
        <v>739</v>
      </c>
      <c r="D123" s="7" t="s">
        <v>941</v>
      </c>
      <c r="E123" s="45">
        <v>33600000</v>
      </c>
      <c r="F123" s="5" t="s">
        <v>1129</v>
      </c>
      <c r="G123" s="37" t="s">
        <v>35</v>
      </c>
      <c r="H123" s="19" t="s">
        <v>1093</v>
      </c>
      <c r="I123" s="3"/>
      <c r="J123" s="46">
        <v>43458</v>
      </c>
      <c r="K123" s="37" t="s">
        <v>1091</v>
      </c>
      <c r="L123" s="25">
        <v>36265.39</v>
      </c>
      <c r="M123" s="25">
        <v>1813.27</v>
      </c>
      <c r="N123" s="25">
        <v>38078.660000000003</v>
      </c>
      <c r="O123" s="3"/>
      <c r="P123" s="3"/>
      <c r="Q123" s="3"/>
      <c r="R123" s="3"/>
    </row>
    <row r="124" spans="1:18" ht="39" x14ac:dyDescent="0.2">
      <c r="A124" s="14">
        <v>118</v>
      </c>
      <c r="B124" s="18" t="s">
        <v>891</v>
      </c>
      <c r="C124" s="16" t="s">
        <v>740</v>
      </c>
      <c r="D124" s="7" t="s">
        <v>942</v>
      </c>
      <c r="E124" s="45">
        <v>33600000</v>
      </c>
      <c r="F124" s="5" t="s">
        <v>1129</v>
      </c>
      <c r="G124" s="37" t="s">
        <v>35</v>
      </c>
      <c r="H124" s="19" t="s">
        <v>1092</v>
      </c>
      <c r="I124" s="3"/>
      <c r="J124" s="46">
        <v>43458</v>
      </c>
      <c r="K124" s="37" t="s">
        <v>1091</v>
      </c>
      <c r="L124" s="25">
        <v>4981.88</v>
      </c>
      <c r="M124" s="25">
        <v>249.09</v>
      </c>
      <c r="N124" s="25">
        <v>5230.97</v>
      </c>
      <c r="O124" s="3"/>
      <c r="P124" s="3"/>
      <c r="Q124" s="3"/>
      <c r="R124" s="3"/>
    </row>
    <row r="125" spans="1:18" ht="39" x14ac:dyDescent="0.2">
      <c r="A125" s="14">
        <v>119</v>
      </c>
      <c r="B125" s="18" t="s">
        <v>891</v>
      </c>
      <c r="C125" s="16" t="s">
        <v>741</v>
      </c>
      <c r="D125" s="7" t="s">
        <v>943</v>
      </c>
      <c r="E125" s="45">
        <v>33600000</v>
      </c>
      <c r="F125" s="5" t="s">
        <v>1129</v>
      </c>
      <c r="G125" s="37" t="s">
        <v>35</v>
      </c>
      <c r="H125" s="19" t="s">
        <v>1092</v>
      </c>
      <c r="I125" s="3"/>
      <c r="J125" s="46">
        <v>43458</v>
      </c>
      <c r="K125" s="37" t="s">
        <v>1091</v>
      </c>
      <c r="L125" s="25">
        <v>39525.5</v>
      </c>
      <c r="M125" s="25">
        <v>1976.28</v>
      </c>
      <c r="N125" s="25">
        <v>41501.78</v>
      </c>
      <c r="O125" s="3"/>
      <c r="P125" s="3"/>
      <c r="Q125" s="3"/>
      <c r="R125" s="3"/>
    </row>
    <row r="126" spans="1:18" ht="39" x14ac:dyDescent="0.2">
      <c r="A126" s="14">
        <v>120</v>
      </c>
      <c r="B126" s="18" t="s">
        <v>891</v>
      </c>
      <c r="C126" s="16" t="s">
        <v>742</v>
      </c>
      <c r="D126" s="7" t="s">
        <v>944</v>
      </c>
      <c r="E126" s="45">
        <v>33600000</v>
      </c>
      <c r="F126" s="5" t="s">
        <v>1129</v>
      </c>
      <c r="G126" s="37" t="s">
        <v>35</v>
      </c>
      <c r="H126" s="19" t="s">
        <v>1092</v>
      </c>
      <c r="I126" s="3"/>
      <c r="J126" s="46">
        <v>43458</v>
      </c>
      <c r="K126" s="37" t="s">
        <v>1091</v>
      </c>
      <c r="L126" s="25">
        <v>80797.679999999993</v>
      </c>
      <c r="M126" s="25">
        <v>4039.88</v>
      </c>
      <c r="N126" s="25">
        <v>84837.56</v>
      </c>
      <c r="O126" s="3"/>
      <c r="P126" s="3"/>
      <c r="Q126" s="3"/>
      <c r="R126" s="3"/>
    </row>
    <row r="127" spans="1:18" ht="39" x14ac:dyDescent="0.2">
      <c r="A127" s="14">
        <v>121</v>
      </c>
      <c r="B127" s="18" t="s">
        <v>891</v>
      </c>
      <c r="C127" s="16" t="s">
        <v>743</v>
      </c>
      <c r="D127" s="7" t="s">
        <v>945</v>
      </c>
      <c r="E127" s="45">
        <v>33600000</v>
      </c>
      <c r="F127" s="5" t="s">
        <v>1129</v>
      </c>
      <c r="G127" s="37" t="s">
        <v>35</v>
      </c>
      <c r="H127" s="19" t="s">
        <v>1092</v>
      </c>
      <c r="I127" s="3"/>
      <c r="J127" s="46">
        <v>43458</v>
      </c>
      <c r="K127" s="37" t="s">
        <v>1091</v>
      </c>
      <c r="L127" s="25">
        <v>29225.14</v>
      </c>
      <c r="M127" s="25">
        <v>1461.26</v>
      </c>
      <c r="N127" s="25">
        <v>30686.400000000001</v>
      </c>
      <c r="O127" s="3"/>
      <c r="P127" s="3"/>
      <c r="Q127" s="3"/>
      <c r="R127" s="3"/>
    </row>
    <row r="128" spans="1:18" ht="29.25" x14ac:dyDescent="0.2">
      <c r="A128" s="14">
        <v>122</v>
      </c>
      <c r="B128" s="18" t="s">
        <v>892</v>
      </c>
      <c r="C128" s="16" t="s">
        <v>744</v>
      </c>
      <c r="D128" s="7" t="s">
        <v>946</v>
      </c>
      <c r="E128" s="45">
        <v>33600000</v>
      </c>
      <c r="F128" s="5" t="s">
        <v>1125</v>
      </c>
      <c r="G128" s="37" t="s">
        <v>35</v>
      </c>
      <c r="H128" s="19" t="s">
        <v>1093</v>
      </c>
      <c r="I128" s="3"/>
      <c r="J128" s="46">
        <v>43458</v>
      </c>
      <c r="K128" s="37" t="s">
        <v>1091</v>
      </c>
      <c r="L128" s="25">
        <v>3991.52</v>
      </c>
      <c r="M128" s="25">
        <v>199.58</v>
      </c>
      <c r="N128" s="25">
        <v>4191.1000000000004</v>
      </c>
      <c r="O128" s="3"/>
      <c r="P128" s="3"/>
      <c r="Q128" s="3"/>
      <c r="R128" s="3"/>
    </row>
    <row r="129" spans="1:18" ht="29.25" x14ac:dyDescent="0.2">
      <c r="A129" s="14">
        <v>123</v>
      </c>
      <c r="B129" s="18" t="s">
        <v>892</v>
      </c>
      <c r="C129" s="16" t="s">
        <v>745</v>
      </c>
      <c r="D129" s="7" t="s">
        <v>947</v>
      </c>
      <c r="E129" s="45">
        <v>33600000</v>
      </c>
      <c r="F129" s="5" t="s">
        <v>1125</v>
      </c>
      <c r="G129" s="37" t="s">
        <v>35</v>
      </c>
      <c r="H129" s="19" t="s">
        <v>1093</v>
      </c>
      <c r="I129" s="3"/>
      <c r="J129" s="46">
        <v>43458</v>
      </c>
      <c r="K129" s="37" t="s">
        <v>1091</v>
      </c>
      <c r="L129" s="25">
        <v>5181</v>
      </c>
      <c r="M129" s="25">
        <v>259.05</v>
      </c>
      <c r="N129" s="25">
        <v>5440.05</v>
      </c>
      <c r="O129" s="3"/>
      <c r="P129" s="3"/>
      <c r="Q129" s="3"/>
      <c r="R129" s="3"/>
    </row>
    <row r="130" spans="1:18" ht="39" x14ac:dyDescent="0.2">
      <c r="A130" s="14">
        <v>124</v>
      </c>
      <c r="B130" s="18" t="s">
        <v>892</v>
      </c>
      <c r="C130" s="16" t="s">
        <v>746</v>
      </c>
      <c r="D130" s="7" t="s">
        <v>948</v>
      </c>
      <c r="E130" s="45">
        <v>33600000</v>
      </c>
      <c r="F130" s="5" t="s">
        <v>1125</v>
      </c>
      <c r="G130" s="37" t="s">
        <v>35</v>
      </c>
      <c r="H130" s="19" t="s">
        <v>1092</v>
      </c>
      <c r="I130" s="3"/>
      <c r="J130" s="46">
        <v>43458</v>
      </c>
      <c r="K130" s="37" t="s">
        <v>1091</v>
      </c>
      <c r="L130" s="25">
        <v>665049.30000000005</v>
      </c>
      <c r="M130" s="25">
        <v>33252.47</v>
      </c>
      <c r="N130" s="25">
        <v>698301.77</v>
      </c>
      <c r="O130" s="3"/>
      <c r="P130" s="3"/>
      <c r="Q130" s="3"/>
      <c r="R130" s="3"/>
    </row>
    <row r="131" spans="1:18" ht="29.25" x14ac:dyDescent="0.2">
      <c r="A131" s="14">
        <v>125</v>
      </c>
      <c r="B131" s="18" t="s">
        <v>892</v>
      </c>
      <c r="C131" s="16" t="s">
        <v>747</v>
      </c>
      <c r="D131" s="7" t="s">
        <v>949</v>
      </c>
      <c r="E131" s="45">
        <v>33600000</v>
      </c>
      <c r="F131" s="5" t="s">
        <v>1125</v>
      </c>
      <c r="G131" s="37" t="s">
        <v>35</v>
      </c>
      <c r="H131" s="19" t="s">
        <v>1093</v>
      </c>
      <c r="I131" s="3"/>
      <c r="J131" s="46">
        <v>43458</v>
      </c>
      <c r="K131" s="37" t="s">
        <v>1091</v>
      </c>
      <c r="L131" s="25">
        <v>14058.1</v>
      </c>
      <c r="M131" s="25">
        <v>702.91</v>
      </c>
      <c r="N131" s="25">
        <v>14761.01</v>
      </c>
      <c r="O131" s="3"/>
      <c r="P131" s="3"/>
      <c r="Q131" s="3"/>
      <c r="R131" s="3"/>
    </row>
    <row r="132" spans="1:18" ht="39" x14ac:dyDescent="0.2">
      <c r="A132" s="14">
        <v>126</v>
      </c>
      <c r="B132" s="18" t="s">
        <v>892</v>
      </c>
      <c r="C132" s="16" t="s">
        <v>748</v>
      </c>
      <c r="D132" s="7" t="s">
        <v>950</v>
      </c>
      <c r="E132" s="45">
        <v>33600000</v>
      </c>
      <c r="F132" s="5" t="s">
        <v>1125</v>
      </c>
      <c r="G132" s="37" t="s">
        <v>35</v>
      </c>
      <c r="H132" s="19" t="s">
        <v>1092</v>
      </c>
      <c r="I132" s="3"/>
      <c r="J132" s="46">
        <v>43458</v>
      </c>
      <c r="K132" s="37" t="s">
        <v>1091</v>
      </c>
      <c r="L132" s="25">
        <v>783788.18</v>
      </c>
      <c r="M132" s="25">
        <v>39189.410000000003</v>
      </c>
      <c r="N132" s="25">
        <v>822977.59</v>
      </c>
      <c r="O132" s="3"/>
      <c r="P132" s="3"/>
      <c r="Q132" s="3"/>
      <c r="R132" s="3"/>
    </row>
    <row r="133" spans="1:18" ht="39" x14ac:dyDescent="0.2">
      <c r="A133" s="14">
        <v>127</v>
      </c>
      <c r="B133" s="18" t="s">
        <v>892</v>
      </c>
      <c r="C133" s="16" t="s">
        <v>749</v>
      </c>
      <c r="D133" s="7" t="s">
        <v>951</v>
      </c>
      <c r="E133" s="45">
        <v>33600000</v>
      </c>
      <c r="F133" s="5" t="s">
        <v>1125</v>
      </c>
      <c r="G133" s="37" t="s">
        <v>35</v>
      </c>
      <c r="H133" s="19" t="s">
        <v>1092</v>
      </c>
      <c r="I133" s="3"/>
      <c r="J133" s="46">
        <v>43458</v>
      </c>
      <c r="K133" s="37" t="s">
        <v>1091</v>
      </c>
      <c r="L133" s="25">
        <v>28604.68</v>
      </c>
      <c r="M133" s="25">
        <v>1430.23</v>
      </c>
      <c r="N133" s="25">
        <v>30034.91</v>
      </c>
      <c r="O133" s="3"/>
      <c r="P133" s="3"/>
      <c r="Q133" s="3"/>
      <c r="R133" s="3"/>
    </row>
    <row r="134" spans="1:18" ht="39" x14ac:dyDescent="0.2">
      <c r="A134" s="14">
        <v>128</v>
      </c>
      <c r="B134" s="18" t="s">
        <v>892</v>
      </c>
      <c r="C134" s="16" t="s">
        <v>750</v>
      </c>
      <c r="D134" s="7" t="s">
        <v>952</v>
      </c>
      <c r="E134" s="45">
        <v>33600000</v>
      </c>
      <c r="F134" s="5" t="s">
        <v>1125</v>
      </c>
      <c r="G134" s="37" t="s">
        <v>35</v>
      </c>
      <c r="H134" s="19" t="s">
        <v>1092</v>
      </c>
      <c r="I134" s="3"/>
      <c r="J134" s="46">
        <v>43458</v>
      </c>
      <c r="K134" s="37" t="s">
        <v>1091</v>
      </c>
      <c r="L134" s="25">
        <v>3535.32</v>
      </c>
      <c r="M134" s="25">
        <v>176.77</v>
      </c>
      <c r="N134" s="25">
        <v>3712.09</v>
      </c>
      <c r="O134" s="3"/>
      <c r="P134" s="3"/>
      <c r="Q134" s="3"/>
      <c r="R134" s="3"/>
    </row>
    <row r="135" spans="1:18" ht="39" x14ac:dyDescent="0.2">
      <c r="A135" s="14">
        <v>129</v>
      </c>
      <c r="B135" s="18" t="s">
        <v>892</v>
      </c>
      <c r="C135" s="16" t="s">
        <v>751</v>
      </c>
      <c r="D135" s="7" t="s">
        <v>953</v>
      </c>
      <c r="E135" s="45">
        <v>33600000</v>
      </c>
      <c r="F135" s="5" t="s">
        <v>1125</v>
      </c>
      <c r="G135" s="37" t="s">
        <v>35</v>
      </c>
      <c r="H135" s="19" t="s">
        <v>1092</v>
      </c>
      <c r="I135" s="3"/>
      <c r="J135" s="46">
        <v>43458</v>
      </c>
      <c r="K135" s="37" t="s">
        <v>1091</v>
      </c>
      <c r="L135" s="25">
        <v>5682.6</v>
      </c>
      <c r="M135" s="25">
        <v>284.13</v>
      </c>
      <c r="N135" s="25">
        <v>5966.73</v>
      </c>
      <c r="O135" s="3"/>
      <c r="P135" s="3"/>
      <c r="Q135" s="3"/>
      <c r="R135" s="3"/>
    </row>
    <row r="136" spans="1:18" ht="29.25" x14ac:dyDescent="0.2">
      <c r="A136" s="14">
        <v>130</v>
      </c>
      <c r="B136" s="18" t="s">
        <v>892</v>
      </c>
      <c r="C136" s="16" t="s">
        <v>752</v>
      </c>
      <c r="D136" s="7" t="s">
        <v>954</v>
      </c>
      <c r="E136" s="45">
        <v>33600000</v>
      </c>
      <c r="F136" s="5" t="s">
        <v>1125</v>
      </c>
      <c r="G136" s="37" t="s">
        <v>35</v>
      </c>
      <c r="H136" s="19" t="s">
        <v>453</v>
      </c>
      <c r="I136" s="3"/>
      <c r="J136" s="46">
        <v>43462</v>
      </c>
      <c r="K136" s="37" t="s">
        <v>1091</v>
      </c>
      <c r="L136" s="25">
        <v>21240</v>
      </c>
      <c r="M136" s="25">
        <v>1062</v>
      </c>
      <c r="N136" s="25">
        <v>22302</v>
      </c>
      <c r="O136" s="3"/>
      <c r="P136" s="3"/>
      <c r="Q136" s="3"/>
      <c r="R136" s="3"/>
    </row>
    <row r="137" spans="1:18" ht="29.25" x14ac:dyDescent="0.2">
      <c r="A137" s="14">
        <v>131</v>
      </c>
      <c r="B137" s="18" t="s">
        <v>892</v>
      </c>
      <c r="C137" s="16" t="s">
        <v>753</v>
      </c>
      <c r="D137" s="7" t="s">
        <v>955</v>
      </c>
      <c r="E137" s="45">
        <v>33600000</v>
      </c>
      <c r="F137" s="5" t="s">
        <v>1125</v>
      </c>
      <c r="G137" s="37" t="s">
        <v>35</v>
      </c>
      <c r="H137" s="19" t="s">
        <v>453</v>
      </c>
      <c r="I137" s="3"/>
      <c r="J137" s="46">
        <v>43462</v>
      </c>
      <c r="K137" s="37" t="s">
        <v>1091</v>
      </c>
      <c r="L137" s="25">
        <v>43136</v>
      </c>
      <c r="M137" s="25">
        <v>2156.8000000000002</v>
      </c>
      <c r="N137" s="25">
        <v>45292.800000000003</v>
      </c>
      <c r="O137" s="3"/>
      <c r="P137" s="3"/>
      <c r="Q137" s="3"/>
      <c r="R137" s="3"/>
    </row>
    <row r="138" spans="1:18" ht="29.25" x14ac:dyDescent="0.2">
      <c r="A138" s="14">
        <v>132</v>
      </c>
      <c r="B138" s="18" t="s">
        <v>892</v>
      </c>
      <c r="C138" s="16" t="s">
        <v>754</v>
      </c>
      <c r="D138" s="7" t="s">
        <v>956</v>
      </c>
      <c r="E138" s="45">
        <v>33600000</v>
      </c>
      <c r="F138" s="5" t="s">
        <v>1125</v>
      </c>
      <c r="G138" s="37" t="s">
        <v>35</v>
      </c>
      <c r="H138" s="19" t="s">
        <v>1093</v>
      </c>
      <c r="I138" s="3"/>
      <c r="J138" s="46">
        <v>43458</v>
      </c>
      <c r="K138" s="37" t="s">
        <v>1091</v>
      </c>
      <c r="L138" s="25">
        <v>38807.339999999997</v>
      </c>
      <c r="M138" s="25">
        <v>1940.37</v>
      </c>
      <c r="N138" s="25">
        <v>40747.71</v>
      </c>
      <c r="O138" s="3"/>
      <c r="P138" s="3"/>
      <c r="Q138" s="3"/>
      <c r="R138" s="3"/>
    </row>
    <row r="139" spans="1:18" ht="39" x14ac:dyDescent="0.2">
      <c r="A139" s="14">
        <v>133</v>
      </c>
      <c r="B139" s="18" t="s">
        <v>892</v>
      </c>
      <c r="C139" s="16" t="s">
        <v>755</v>
      </c>
      <c r="D139" s="7" t="s">
        <v>957</v>
      </c>
      <c r="E139" s="45">
        <v>33600000</v>
      </c>
      <c r="F139" s="5" t="s">
        <v>1125</v>
      </c>
      <c r="G139" s="37" t="s">
        <v>35</v>
      </c>
      <c r="H139" s="19" t="s">
        <v>1092</v>
      </c>
      <c r="I139" s="3"/>
      <c r="J139" s="46">
        <v>43458</v>
      </c>
      <c r="K139" s="37" t="s">
        <v>1091</v>
      </c>
      <c r="L139" s="25">
        <v>2379100.5</v>
      </c>
      <c r="M139" s="25">
        <v>118955.03</v>
      </c>
      <c r="N139" s="25">
        <v>2498055.5299999998</v>
      </c>
      <c r="O139" s="3"/>
      <c r="P139" s="3"/>
      <c r="Q139" s="3"/>
      <c r="R139" s="3"/>
    </row>
    <row r="140" spans="1:18" ht="39" x14ac:dyDescent="0.2">
      <c r="A140" s="14">
        <v>134</v>
      </c>
      <c r="B140" s="18" t="s">
        <v>892</v>
      </c>
      <c r="C140" s="16" t="s">
        <v>756</v>
      </c>
      <c r="D140" s="7" t="s">
        <v>958</v>
      </c>
      <c r="E140" s="45">
        <v>33600000</v>
      </c>
      <c r="F140" s="5" t="s">
        <v>1125</v>
      </c>
      <c r="G140" s="37" t="s">
        <v>35</v>
      </c>
      <c r="H140" s="19" t="s">
        <v>1092</v>
      </c>
      <c r="I140" s="3"/>
      <c r="J140" s="46">
        <v>43458</v>
      </c>
      <c r="K140" s="37" t="s">
        <v>1091</v>
      </c>
      <c r="L140" s="25">
        <v>1021502.94</v>
      </c>
      <c r="M140" s="25">
        <v>51075.15</v>
      </c>
      <c r="N140" s="25">
        <v>1072578.0900000001</v>
      </c>
      <c r="O140" s="3"/>
      <c r="P140" s="3"/>
      <c r="Q140" s="3"/>
      <c r="R140" s="3"/>
    </row>
    <row r="141" spans="1:18" ht="29.25" x14ac:dyDescent="0.2">
      <c r="A141" s="14">
        <v>135</v>
      </c>
      <c r="B141" s="18" t="s">
        <v>892</v>
      </c>
      <c r="C141" s="16" t="s">
        <v>757</v>
      </c>
      <c r="D141" s="7" t="s">
        <v>959</v>
      </c>
      <c r="E141" s="45">
        <v>33600000</v>
      </c>
      <c r="F141" s="5" t="s">
        <v>1125</v>
      </c>
      <c r="G141" s="37" t="s">
        <v>35</v>
      </c>
      <c r="H141" s="19" t="s">
        <v>453</v>
      </c>
      <c r="I141" s="3"/>
      <c r="J141" s="46">
        <v>43462</v>
      </c>
      <c r="K141" s="37" t="s">
        <v>1091</v>
      </c>
      <c r="L141" s="25">
        <v>320270.94</v>
      </c>
      <c r="M141" s="25">
        <v>16013.55</v>
      </c>
      <c r="N141" s="25">
        <v>336284.49</v>
      </c>
      <c r="O141" s="3"/>
      <c r="P141" s="3"/>
      <c r="Q141" s="3"/>
      <c r="R141" s="3"/>
    </row>
    <row r="142" spans="1:18" ht="39" x14ac:dyDescent="0.2">
      <c r="A142" s="14">
        <v>136</v>
      </c>
      <c r="B142" s="18" t="s">
        <v>892</v>
      </c>
      <c r="C142" s="16" t="s">
        <v>758</v>
      </c>
      <c r="D142" s="7" t="s">
        <v>960</v>
      </c>
      <c r="E142" s="45">
        <v>33600000</v>
      </c>
      <c r="F142" s="5" t="s">
        <v>1125</v>
      </c>
      <c r="G142" s="37" t="s">
        <v>35</v>
      </c>
      <c r="H142" s="19" t="s">
        <v>1092</v>
      </c>
      <c r="I142" s="3"/>
      <c r="J142" s="46">
        <v>43458</v>
      </c>
      <c r="K142" s="37" t="s">
        <v>1091</v>
      </c>
      <c r="L142" s="25">
        <v>517907.5</v>
      </c>
      <c r="M142" s="25">
        <v>25895.38</v>
      </c>
      <c r="N142" s="25">
        <v>543802.88</v>
      </c>
      <c r="O142" s="3"/>
      <c r="P142" s="3"/>
      <c r="Q142" s="3"/>
      <c r="R142" s="3"/>
    </row>
    <row r="143" spans="1:18" ht="39" x14ac:dyDescent="0.2">
      <c r="A143" s="14">
        <v>137</v>
      </c>
      <c r="B143" s="18" t="s">
        <v>892</v>
      </c>
      <c r="C143" s="16" t="s">
        <v>759</v>
      </c>
      <c r="D143" s="7" t="s">
        <v>961</v>
      </c>
      <c r="E143" s="45">
        <v>33600000</v>
      </c>
      <c r="F143" s="5" t="s">
        <v>1125</v>
      </c>
      <c r="G143" s="37" t="s">
        <v>35</v>
      </c>
      <c r="H143" s="19" t="s">
        <v>1092</v>
      </c>
      <c r="I143" s="3"/>
      <c r="J143" s="46">
        <v>43458</v>
      </c>
      <c r="K143" s="37" t="s">
        <v>1091</v>
      </c>
      <c r="L143" s="25">
        <v>26760</v>
      </c>
      <c r="M143" s="25">
        <v>1338</v>
      </c>
      <c r="N143" s="25">
        <v>28098</v>
      </c>
      <c r="O143" s="3"/>
      <c r="P143" s="3"/>
      <c r="Q143" s="3"/>
      <c r="R143" s="3"/>
    </row>
    <row r="144" spans="1:18" ht="29.25" x14ac:dyDescent="0.2">
      <c r="A144" s="14">
        <v>138</v>
      </c>
      <c r="B144" s="18" t="s">
        <v>892</v>
      </c>
      <c r="C144" s="16" t="s">
        <v>760</v>
      </c>
      <c r="D144" s="7" t="s">
        <v>962</v>
      </c>
      <c r="E144" s="45">
        <v>33600000</v>
      </c>
      <c r="F144" s="5" t="s">
        <v>1125</v>
      </c>
      <c r="G144" s="37" t="s">
        <v>35</v>
      </c>
      <c r="H144" s="19" t="s">
        <v>453</v>
      </c>
      <c r="I144" s="3"/>
      <c r="J144" s="46">
        <v>43462</v>
      </c>
      <c r="K144" s="37" t="s">
        <v>1091</v>
      </c>
      <c r="L144" s="25">
        <v>1413234.2</v>
      </c>
      <c r="M144" s="25">
        <v>70661.710000000006</v>
      </c>
      <c r="N144" s="25">
        <v>1483895.91</v>
      </c>
      <c r="O144" s="3"/>
      <c r="P144" s="3"/>
      <c r="Q144" s="3"/>
      <c r="R144" s="3"/>
    </row>
    <row r="145" spans="1:18" ht="39" x14ac:dyDescent="0.2">
      <c r="A145" s="14">
        <v>139</v>
      </c>
      <c r="B145" s="18" t="s">
        <v>892</v>
      </c>
      <c r="C145" s="16" t="s">
        <v>761</v>
      </c>
      <c r="D145" s="7" t="s">
        <v>963</v>
      </c>
      <c r="E145" s="45">
        <v>33600000</v>
      </c>
      <c r="F145" s="5" t="s">
        <v>1125</v>
      </c>
      <c r="G145" s="37" t="s">
        <v>35</v>
      </c>
      <c r="H145" s="19" t="s">
        <v>1092</v>
      </c>
      <c r="I145" s="3"/>
      <c r="J145" s="46">
        <v>43458</v>
      </c>
      <c r="K145" s="37" t="s">
        <v>1091</v>
      </c>
      <c r="L145" s="25">
        <v>330333.5</v>
      </c>
      <c r="M145" s="25">
        <v>16516.68</v>
      </c>
      <c r="N145" s="25">
        <v>346850.18</v>
      </c>
      <c r="O145" s="3"/>
      <c r="P145" s="3"/>
      <c r="Q145" s="3"/>
      <c r="R145" s="3"/>
    </row>
    <row r="146" spans="1:18" ht="39" x14ac:dyDescent="0.2">
      <c r="A146" s="14">
        <v>140</v>
      </c>
      <c r="B146" s="18" t="s">
        <v>892</v>
      </c>
      <c r="C146" s="16" t="s">
        <v>762</v>
      </c>
      <c r="D146" s="7" t="s">
        <v>964</v>
      </c>
      <c r="E146" s="45">
        <v>33600000</v>
      </c>
      <c r="F146" s="5" t="s">
        <v>1125</v>
      </c>
      <c r="G146" s="37" t="s">
        <v>35</v>
      </c>
      <c r="H146" s="19" t="s">
        <v>1092</v>
      </c>
      <c r="I146" s="3"/>
      <c r="J146" s="46">
        <v>43458</v>
      </c>
      <c r="K146" s="37" t="s">
        <v>1091</v>
      </c>
      <c r="L146" s="25">
        <v>1149180</v>
      </c>
      <c r="M146" s="25">
        <v>57459</v>
      </c>
      <c r="N146" s="25">
        <v>1206639</v>
      </c>
      <c r="O146" s="3"/>
      <c r="P146" s="3"/>
      <c r="Q146" s="3"/>
      <c r="R146" s="3"/>
    </row>
    <row r="147" spans="1:18" ht="39" x14ac:dyDescent="0.2">
      <c r="A147" s="14">
        <v>141</v>
      </c>
      <c r="B147" s="18" t="s">
        <v>892</v>
      </c>
      <c r="C147" s="16" t="s">
        <v>763</v>
      </c>
      <c r="D147" s="7" t="s">
        <v>965</v>
      </c>
      <c r="E147" s="45">
        <v>33600000</v>
      </c>
      <c r="F147" s="5" t="s">
        <v>1125</v>
      </c>
      <c r="G147" s="37" t="s">
        <v>35</v>
      </c>
      <c r="H147" s="19" t="s">
        <v>1092</v>
      </c>
      <c r="I147" s="3"/>
      <c r="J147" s="46">
        <v>43458</v>
      </c>
      <c r="K147" s="37" t="s">
        <v>1091</v>
      </c>
      <c r="L147" s="25">
        <v>11115225</v>
      </c>
      <c r="M147" s="25">
        <v>555761.25</v>
      </c>
      <c r="N147" s="25">
        <v>11670986.25</v>
      </c>
      <c r="O147" s="3"/>
      <c r="P147" s="3"/>
      <c r="Q147" s="3"/>
      <c r="R147" s="3"/>
    </row>
    <row r="148" spans="1:18" ht="39" x14ac:dyDescent="0.2">
      <c r="A148" s="14">
        <v>142</v>
      </c>
      <c r="B148" s="18" t="s">
        <v>892</v>
      </c>
      <c r="C148" s="16" t="s">
        <v>764</v>
      </c>
      <c r="D148" s="7" t="s">
        <v>966</v>
      </c>
      <c r="E148" s="45">
        <v>33600000</v>
      </c>
      <c r="F148" s="5" t="s">
        <v>1125</v>
      </c>
      <c r="G148" s="37" t="s">
        <v>35</v>
      </c>
      <c r="H148" s="19" t="s">
        <v>1092</v>
      </c>
      <c r="I148" s="3"/>
      <c r="J148" s="46">
        <v>43458</v>
      </c>
      <c r="K148" s="37" t="s">
        <v>1091</v>
      </c>
      <c r="L148" s="25">
        <v>1370319</v>
      </c>
      <c r="M148" s="25">
        <v>68515.95</v>
      </c>
      <c r="N148" s="25">
        <v>1438834.95</v>
      </c>
      <c r="O148" s="3"/>
      <c r="P148" s="3"/>
      <c r="Q148" s="3"/>
      <c r="R148" s="3"/>
    </row>
    <row r="149" spans="1:18" ht="29.25" x14ac:dyDescent="0.2">
      <c r="A149" s="14">
        <v>143</v>
      </c>
      <c r="B149" s="18" t="s">
        <v>892</v>
      </c>
      <c r="C149" s="16" t="s">
        <v>765</v>
      </c>
      <c r="D149" s="7" t="s">
        <v>967</v>
      </c>
      <c r="E149" s="45">
        <v>33600000</v>
      </c>
      <c r="F149" s="5" t="s">
        <v>1125</v>
      </c>
      <c r="G149" s="37" t="s">
        <v>35</v>
      </c>
      <c r="H149" s="19" t="s">
        <v>453</v>
      </c>
      <c r="I149" s="3"/>
      <c r="J149" s="46">
        <v>43462</v>
      </c>
      <c r="K149" s="37" t="s">
        <v>1091</v>
      </c>
      <c r="L149" s="25">
        <v>44974.3</v>
      </c>
      <c r="M149" s="25">
        <v>2248.7199999999998</v>
      </c>
      <c r="N149" s="25">
        <v>47223.02</v>
      </c>
      <c r="O149" s="3"/>
      <c r="P149" s="3"/>
      <c r="Q149" s="3"/>
      <c r="R149" s="3"/>
    </row>
    <row r="150" spans="1:18" ht="29.25" x14ac:dyDescent="0.2">
      <c r="A150" s="14">
        <v>144</v>
      </c>
      <c r="B150" s="18" t="s">
        <v>893</v>
      </c>
      <c r="C150" s="16" t="s">
        <v>766</v>
      </c>
      <c r="D150" s="7" t="s">
        <v>968</v>
      </c>
      <c r="E150" s="45">
        <v>33600000</v>
      </c>
      <c r="F150" s="5" t="s">
        <v>1123</v>
      </c>
      <c r="G150" s="37" t="s">
        <v>35</v>
      </c>
      <c r="H150" s="19" t="s">
        <v>453</v>
      </c>
      <c r="I150" s="3"/>
      <c r="J150" s="46">
        <v>43462</v>
      </c>
      <c r="K150" s="37" t="s">
        <v>1091</v>
      </c>
      <c r="L150" s="25">
        <v>55197.48</v>
      </c>
      <c r="M150" s="25">
        <v>2759.87</v>
      </c>
      <c r="N150" s="25">
        <v>57957.35</v>
      </c>
      <c r="O150" s="3"/>
      <c r="P150" s="3"/>
      <c r="Q150" s="3"/>
      <c r="R150" s="3"/>
    </row>
    <row r="151" spans="1:18" ht="29.25" x14ac:dyDescent="0.2">
      <c r="A151" s="14">
        <v>145</v>
      </c>
      <c r="B151" s="18" t="s">
        <v>893</v>
      </c>
      <c r="C151" s="16" t="s">
        <v>767</v>
      </c>
      <c r="D151" s="7" t="s">
        <v>969</v>
      </c>
      <c r="E151" s="45">
        <v>33600000</v>
      </c>
      <c r="F151" s="5" t="s">
        <v>1123</v>
      </c>
      <c r="G151" s="37" t="s">
        <v>35</v>
      </c>
      <c r="H151" s="19" t="s">
        <v>1093</v>
      </c>
      <c r="I151" s="3"/>
      <c r="J151" s="46">
        <v>43458</v>
      </c>
      <c r="K151" s="37" t="s">
        <v>1091</v>
      </c>
      <c r="L151" s="25">
        <v>1288182.28</v>
      </c>
      <c r="M151" s="25">
        <v>64409.11</v>
      </c>
      <c r="N151" s="25">
        <v>1352591.39</v>
      </c>
      <c r="O151" s="3"/>
      <c r="P151" s="3"/>
      <c r="Q151" s="3"/>
      <c r="R151" s="3"/>
    </row>
    <row r="152" spans="1:18" ht="29.25" x14ac:dyDescent="0.2">
      <c r="A152" s="14">
        <v>146</v>
      </c>
      <c r="B152" s="18" t="s">
        <v>893</v>
      </c>
      <c r="C152" s="16" t="s">
        <v>768</v>
      </c>
      <c r="D152" s="7" t="s">
        <v>970</v>
      </c>
      <c r="E152" s="45">
        <v>33600000</v>
      </c>
      <c r="F152" s="5" t="s">
        <v>1123</v>
      </c>
      <c r="G152" s="37" t="s">
        <v>35</v>
      </c>
      <c r="H152" s="19" t="s">
        <v>1093</v>
      </c>
      <c r="I152" s="3"/>
      <c r="J152" s="46">
        <v>43458</v>
      </c>
      <c r="K152" s="37" t="s">
        <v>1091</v>
      </c>
      <c r="L152" s="25">
        <v>3620372.31</v>
      </c>
      <c r="M152" s="25">
        <v>181018.62</v>
      </c>
      <c r="N152" s="25">
        <v>3801390.93</v>
      </c>
      <c r="O152" s="3"/>
      <c r="P152" s="3"/>
      <c r="Q152" s="3"/>
      <c r="R152" s="3"/>
    </row>
    <row r="153" spans="1:18" ht="29.25" x14ac:dyDescent="0.2">
      <c r="A153" s="14">
        <v>147</v>
      </c>
      <c r="B153" s="18" t="s">
        <v>893</v>
      </c>
      <c r="C153" s="16" t="s">
        <v>769</v>
      </c>
      <c r="D153" s="7" t="s">
        <v>971</v>
      </c>
      <c r="E153" s="45">
        <v>33600000</v>
      </c>
      <c r="F153" s="5" t="s">
        <v>1123</v>
      </c>
      <c r="G153" s="37" t="s">
        <v>35</v>
      </c>
      <c r="H153" s="19" t="s">
        <v>1093</v>
      </c>
      <c r="I153" s="3"/>
      <c r="J153" s="46">
        <v>43458</v>
      </c>
      <c r="K153" s="37" t="s">
        <v>1091</v>
      </c>
      <c r="L153" s="25">
        <v>412145.5</v>
      </c>
      <c r="M153" s="25">
        <v>20607.28</v>
      </c>
      <c r="N153" s="25">
        <v>432752.78</v>
      </c>
      <c r="O153" s="3"/>
      <c r="P153" s="3"/>
      <c r="Q153" s="3"/>
      <c r="R153" s="3"/>
    </row>
    <row r="154" spans="1:18" ht="29.25" x14ac:dyDescent="0.2">
      <c r="A154" s="14">
        <v>148</v>
      </c>
      <c r="B154" s="18" t="s">
        <v>893</v>
      </c>
      <c r="C154" s="16" t="s">
        <v>770</v>
      </c>
      <c r="D154" s="7" t="s">
        <v>972</v>
      </c>
      <c r="E154" s="45">
        <v>33600000</v>
      </c>
      <c r="F154" s="5" t="s">
        <v>1123</v>
      </c>
      <c r="G154" s="37" t="s">
        <v>35</v>
      </c>
      <c r="H154" s="19" t="s">
        <v>1093</v>
      </c>
      <c r="I154" s="3"/>
      <c r="J154" s="46">
        <v>43458</v>
      </c>
      <c r="K154" s="37" t="s">
        <v>1091</v>
      </c>
      <c r="L154" s="25">
        <v>133913.35999999999</v>
      </c>
      <c r="M154" s="25">
        <v>6695.67</v>
      </c>
      <c r="N154" s="25">
        <v>140609.03</v>
      </c>
      <c r="O154" s="3"/>
      <c r="P154" s="3"/>
      <c r="Q154" s="3"/>
      <c r="R154" s="3"/>
    </row>
    <row r="155" spans="1:18" ht="39" x14ac:dyDescent="0.2">
      <c r="A155" s="14">
        <v>149</v>
      </c>
      <c r="B155" s="18" t="s">
        <v>893</v>
      </c>
      <c r="C155" s="16" t="s">
        <v>771</v>
      </c>
      <c r="D155" s="7" t="s">
        <v>973</v>
      </c>
      <c r="E155" s="45">
        <v>33600000</v>
      </c>
      <c r="F155" s="5" t="s">
        <v>1123</v>
      </c>
      <c r="G155" s="37" t="s">
        <v>35</v>
      </c>
      <c r="H155" s="19" t="s">
        <v>1092</v>
      </c>
      <c r="I155" s="3"/>
      <c r="J155" s="46">
        <v>43458</v>
      </c>
      <c r="K155" s="37" t="s">
        <v>1091</v>
      </c>
      <c r="L155" s="25">
        <v>60884.9</v>
      </c>
      <c r="M155" s="25">
        <v>3044.24</v>
      </c>
      <c r="N155" s="25">
        <v>63929.14</v>
      </c>
      <c r="O155" s="3"/>
      <c r="P155" s="3"/>
      <c r="Q155" s="3"/>
      <c r="R155" s="3"/>
    </row>
    <row r="156" spans="1:18" ht="29.25" x14ac:dyDescent="0.2">
      <c r="A156" s="14">
        <v>150</v>
      </c>
      <c r="B156" s="18" t="s">
        <v>893</v>
      </c>
      <c r="C156" s="16" t="s">
        <v>772</v>
      </c>
      <c r="D156" s="7" t="s">
        <v>974</v>
      </c>
      <c r="E156" s="45">
        <v>33600000</v>
      </c>
      <c r="F156" s="5" t="s">
        <v>1123</v>
      </c>
      <c r="G156" s="37" t="s">
        <v>35</v>
      </c>
      <c r="H156" s="19" t="s">
        <v>453</v>
      </c>
      <c r="I156" s="3"/>
      <c r="J156" s="46">
        <v>43462</v>
      </c>
      <c r="K156" s="37" t="s">
        <v>1091</v>
      </c>
      <c r="L156" s="25">
        <v>128200</v>
      </c>
      <c r="M156" s="25">
        <v>6410</v>
      </c>
      <c r="N156" s="25">
        <v>134610</v>
      </c>
      <c r="O156" s="3"/>
      <c r="P156" s="3"/>
      <c r="Q156" s="3"/>
      <c r="R156" s="3"/>
    </row>
    <row r="157" spans="1:18" ht="39" x14ac:dyDescent="0.2">
      <c r="A157" s="14">
        <v>151</v>
      </c>
      <c r="B157" s="18" t="s">
        <v>893</v>
      </c>
      <c r="C157" s="16" t="s">
        <v>773</v>
      </c>
      <c r="D157" s="7" t="s">
        <v>975</v>
      </c>
      <c r="E157" s="45">
        <v>33600000</v>
      </c>
      <c r="F157" s="5" t="s">
        <v>1123</v>
      </c>
      <c r="G157" s="37" t="s">
        <v>35</v>
      </c>
      <c r="H157" s="19" t="s">
        <v>1092</v>
      </c>
      <c r="I157" s="3"/>
      <c r="J157" s="46">
        <v>43458</v>
      </c>
      <c r="K157" s="37" t="s">
        <v>1091</v>
      </c>
      <c r="L157" s="25">
        <v>525121.19999999995</v>
      </c>
      <c r="M157" s="25">
        <v>26256.06</v>
      </c>
      <c r="N157" s="25">
        <v>551377.26</v>
      </c>
      <c r="O157" s="3"/>
      <c r="P157" s="3"/>
      <c r="Q157" s="3"/>
      <c r="R157" s="3"/>
    </row>
    <row r="158" spans="1:18" ht="29.25" x14ac:dyDescent="0.2">
      <c r="A158" s="14">
        <v>152</v>
      </c>
      <c r="B158" s="18" t="s">
        <v>893</v>
      </c>
      <c r="C158" s="16" t="s">
        <v>774</v>
      </c>
      <c r="D158" s="7" t="s">
        <v>976</v>
      </c>
      <c r="E158" s="45">
        <v>33600000</v>
      </c>
      <c r="F158" s="5" t="s">
        <v>1123</v>
      </c>
      <c r="G158" s="37" t="s">
        <v>35</v>
      </c>
      <c r="H158" s="19" t="s">
        <v>1093</v>
      </c>
      <c r="I158" s="3"/>
      <c r="J158" s="46">
        <v>43458</v>
      </c>
      <c r="K158" s="37" t="s">
        <v>1091</v>
      </c>
      <c r="L158" s="25">
        <v>46826.67</v>
      </c>
      <c r="M158" s="25">
        <v>2341.33</v>
      </c>
      <c r="N158" s="25">
        <v>49168</v>
      </c>
      <c r="O158" s="3"/>
      <c r="P158" s="3"/>
      <c r="Q158" s="3"/>
      <c r="R158" s="3"/>
    </row>
    <row r="159" spans="1:18" ht="39" x14ac:dyDescent="0.2">
      <c r="A159" s="14">
        <v>153</v>
      </c>
      <c r="B159" s="18" t="s">
        <v>893</v>
      </c>
      <c r="C159" s="16" t="s">
        <v>775</v>
      </c>
      <c r="D159" s="7" t="s">
        <v>977</v>
      </c>
      <c r="E159" s="45">
        <v>33600000</v>
      </c>
      <c r="F159" s="5" t="s">
        <v>1123</v>
      </c>
      <c r="G159" s="37" t="s">
        <v>35</v>
      </c>
      <c r="H159" s="19" t="s">
        <v>1092</v>
      </c>
      <c r="I159" s="3"/>
      <c r="J159" s="46">
        <v>43458</v>
      </c>
      <c r="K159" s="37" t="s">
        <v>1091</v>
      </c>
      <c r="L159" s="25">
        <v>721526.64</v>
      </c>
      <c r="M159" s="25">
        <v>36076.33</v>
      </c>
      <c r="N159" s="25">
        <v>757602.97</v>
      </c>
      <c r="O159" s="3"/>
      <c r="P159" s="3"/>
      <c r="Q159" s="3"/>
      <c r="R159" s="3"/>
    </row>
    <row r="160" spans="1:18" ht="39" x14ac:dyDescent="0.2">
      <c r="A160" s="14">
        <v>154</v>
      </c>
      <c r="B160" s="18" t="s">
        <v>893</v>
      </c>
      <c r="C160" s="16" t="s">
        <v>776</v>
      </c>
      <c r="D160" s="7" t="s">
        <v>978</v>
      </c>
      <c r="E160" s="45">
        <v>33600000</v>
      </c>
      <c r="F160" s="5" t="s">
        <v>1123</v>
      </c>
      <c r="G160" s="37" t="s">
        <v>35</v>
      </c>
      <c r="H160" s="19" t="s">
        <v>1092</v>
      </c>
      <c r="I160" s="3"/>
      <c r="J160" s="46">
        <v>43458</v>
      </c>
      <c r="K160" s="37" t="s">
        <v>1091</v>
      </c>
      <c r="L160" s="25">
        <v>4600233.4000000004</v>
      </c>
      <c r="M160" s="25">
        <v>230011.67</v>
      </c>
      <c r="N160" s="25">
        <v>4830245.07</v>
      </c>
      <c r="O160" s="3"/>
      <c r="P160" s="3"/>
      <c r="Q160" s="3"/>
      <c r="R160" s="3"/>
    </row>
    <row r="161" spans="1:18" ht="29.25" x14ac:dyDescent="0.2">
      <c r="A161" s="14">
        <v>155</v>
      </c>
      <c r="B161" s="18" t="s">
        <v>893</v>
      </c>
      <c r="C161" s="16" t="s">
        <v>777</v>
      </c>
      <c r="D161" s="7" t="s">
        <v>979</v>
      </c>
      <c r="E161" s="45">
        <v>33600000</v>
      </c>
      <c r="F161" s="5" t="s">
        <v>1123</v>
      </c>
      <c r="G161" s="37" t="s">
        <v>35</v>
      </c>
      <c r="H161" s="19" t="s">
        <v>1094</v>
      </c>
      <c r="I161" s="3"/>
      <c r="J161" s="46">
        <v>43455</v>
      </c>
      <c r="K161" s="37" t="s">
        <v>1091</v>
      </c>
      <c r="L161" s="25">
        <v>2050089.66</v>
      </c>
      <c r="M161" s="25">
        <v>102504.48</v>
      </c>
      <c r="N161" s="25">
        <v>2152594.14</v>
      </c>
      <c r="O161" s="3"/>
      <c r="P161" s="3"/>
      <c r="Q161" s="3"/>
      <c r="R161" s="3"/>
    </row>
    <row r="162" spans="1:18" ht="29.25" x14ac:dyDescent="0.2">
      <c r="A162" s="14">
        <v>156</v>
      </c>
      <c r="B162" s="18" t="s">
        <v>893</v>
      </c>
      <c r="C162" s="16" t="s">
        <v>778</v>
      </c>
      <c r="D162" s="7" t="s">
        <v>980</v>
      </c>
      <c r="E162" s="45">
        <v>33600000</v>
      </c>
      <c r="F162" s="5" t="s">
        <v>1123</v>
      </c>
      <c r="G162" s="37" t="s">
        <v>35</v>
      </c>
      <c r="H162" s="19" t="s">
        <v>453</v>
      </c>
      <c r="I162" s="3"/>
      <c r="J162" s="46">
        <v>43462</v>
      </c>
      <c r="K162" s="37" t="s">
        <v>1091</v>
      </c>
      <c r="L162" s="25">
        <v>612581.19999999995</v>
      </c>
      <c r="M162" s="25">
        <v>30629.06</v>
      </c>
      <c r="N162" s="25">
        <v>643210.26</v>
      </c>
      <c r="O162" s="3"/>
      <c r="P162" s="3"/>
      <c r="Q162" s="3"/>
      <c r="R162" s="3"/>
    </row>
    <row r="163" spans="1:18" ht="29.25" x14ac:dyDescent="0.2">
      <c r="A163" s="14">
        <v>157</v>
      </c>
      <c r="B163" s="18" t="s">
        <v>893</v>
      </c>
      <c r="C163" s="16" t="s">
        <v>779</v>
      </c>
      <c r="D163" s="7" t="s">
        <v>981</v>
      </c>
      <c r="E163" s="45">
        <v>33600000</v>
      </c>
      <c r="F163" s="5" t="s">
        <v>1123</v>
      </c>
      <c r="G163" s="37" t="s">
        <v>35</v>
      </c>
      <c r="H163" s="19" t="s">
        <v>1093</v>
      </c>
      <c r="I163" s="3"/>
      <c r="J163" s="46">
        <v>43458</v>
      </c>
      <c r="K163" s="37" t="s">
        <v>1091</v>
      </c>
      <c r="L163" s="25">
        <v>209731.5</v>
      </c>
      <c r="M163" s="25">
        <v>10486.58</v>
      </c>
      <c r="N163" s="25">
        <v>220218.08</v>
      </c>
      <c r="O163" s="3"/>
      <c r="P163" s="3"/>
      <c r="Q163" s="3"/>
      <c r="R163" s="3"/>
    </row>
    <row r="164" spans="1:18" ht="29.25" x14ac:dyDescent="0.2">
      <c r="A164" s="14">
        <v>158</v>
      </c>
      <c r="B164" s="18" t="s">
        <v>893</v>
      </c>
      <c r="C164" s="16" t="s">
        <v>780</v>
      </c>
      <c r="D164" s="7" t="s">
        <v>982</v>
      </c>
      <c r="E164" s="45">
        <v>33600000</v>
      </c>
      <c r="F164" s="5" t="s">
        <v>1123</v>
      </c>
      <c r="G164" s="37" t="s">
        <v>35</v>
      </c>
      <c r="H164" s="19" t="s">
        <v>1093</v>
      </c>
      <c r="I164" s="3"/>
      <c r="J164" s="46">
        <v>43458</v>
      </c>
      <c r="K164" s="37" t="s">
        <v>1091</v>
      </c>
      <c r="L164" s="25">
        <v>7428.08</v>
      </c>
      <c r="M164" s="25">
        <v>371.4</v>
      </c>
      <c r="N164" s="25">
        <v>7799.48</v>
      </c>
      <c r="O164" s="3"/>
      <c r="P164" s="3"/>
      <c r="Q164" s="3"/>
      <c r="R164" s="3"/>
    </row>
    <row r="165" spans="1:18" ht="29.25" x14ac:dyDescent="0.2">
      <c r="A165" s="14">
        <v>159</v>
      </c>
      <c r="B165" s="18" t="s">
        <v>893</v>
      </c>
      <c r="C165" s="16" t="s">
        <v>781</v>
      </c>
      <c r="D165" s="7" t="s">
        <v>983</v>
      </c>
      <c r="E165" s="45">
        <v>33600000</v>
      </c>
      <c r="F165" s="5" t="s">
        <v>1123</v>
      </c>
      <c r="G165" s="37" t="s">
        <v>35</v>
      </c>
      <c r="H165" s="19" t="s">
        <v>1093</v>
      </c>
      <c r="I165" s="3"/>
      <c r="J165" s="46">
        <v>43458</v>
      </c>
      <c r="K165" s="37" t="s">
        <v>1091</v>
      </c>
      <c r="L165" s="25">
        <v>17782.64</v>
      </c>
      <c r="M165" s="25">
        <v>889.13</v>
      </c>
      <c r="N165" s="25">
        <v>18671.77</v>
      </c>
      <c r="O165" s="3"/>
      <c r="P165" s="3"/>
      <c r="Q165" s="3"/>
      <c r="R165" s="3"/>
    </row>
    <row r="166" spans="1:18" ht="39" x14ac:dyDescent="0.2">
      <c r="A166" s="14">
        <v>160</v>
      </c>
      <c r="B166" s="18" t="s">
        <v>893</v>
      </c>
      <c r="C166" s="16" t="s">
        <v>782</v>
      </c>
      <c r="D166" s="7" t="s">
        <v>984</v>
      </c>
      <c r="E166" s="45">
        <v>33600000</v>
      </c>
      <c r="F166" s="5" t="s">
        <v>1123</v>
      </c>
      <c r="G166" s="37" t="s">
        <v>35</v>
      </c>
      <c r="H166" s="19" t="s">
        <v>1092</v>
      </c>
      <c r="I166" s="3"/>
      <c r="J166" s="46">
        <v>43458</v>
      </c>
      <c r="K166" s="37" t="s">
        <v>1091</v>
      </c>
      <c r="L166" s="25">
        <v>7075.2</v>
      </c>
      <c r="M166" s="25">
        <v>353.76</v>
      </c>
      <c r="N166" s="25">
        <v>7428.96</v>
      </c>
      <c r="O166" s="3"/>
      <c r="P166" s="3"/>
      <c r="Q166" s="3"/>
      <c r="R166" s="3"/>
    </row>
    <row r="167" spans="1:18" ht="29.25" x14ac:dyDescent="0.2">
      <c r="A167" s="14">
        <v>161</v>
      </c>
      <c r="B167" s="18" t="s">
        <v>893</v>
      </c>
      <c r="C167" s="16" t="s">
        <v>783</v>
      </c>
      <c r="D167" s="7" t="s">
        <v>985</v>
      </c>
      <c r="E167" s="45">
        <v>33600000</v>
      </c>
      <c r="F167" s="5" t="s">
        <v>1123</v>
      </c>
      <c r="G167" s="37" t="s">
        <v>35</v>
      </c>
      <c r="H167" s="19" t="s">
        <v>1093</v>
      </c>
      <c r="I167" s="3"/>
      <c r="J167" s="46">
        <v>43458</v>
      </c>
      <c r="K167" s="37" t="s">
        <v>1091</v>
      </c>
      <c r="L167" s="25">
        <v>367210.26</v>
      </c>
      <c r="M167" s="25">
        <v>18360.509999999998</v>
      </c>
      <c r="N167" s="25">
        <v>385570.77</v>
      </c>
      <c r="O167" s="3"/>
      <c r="P167" s="3"/>
      <c r="Q167" s="3"/>
      <c r="R167" s="3"/>
    </row>
    <row r="168" spans="1:18" ht="29.25" x14ac:dyDescent="0.2">
      <c r="A168" s="14">
        <v>162</v>
      </c>
      <c r="B168" s="18" t="s">
        <v>893</v>
      </c>
      <c r="C168" s="16" t="s">
        <v>784</v>
      </c>
      <c r="D168" s="7" t="s">
        <v>986</v>
      </c>
      <c r="E168" s="45">
        <v>33600000</v>
      </c>
      <c r="F168" s="5" t="s">
        <v>1123</v>
      </c>
      <c r="G168" s="37" t="s">
        <v>35</v>
      </c>
      <c r="H168" s="19" t="s">
        <v>1093</v>
      </c>
      <c r="I168" s="3"/>
      <c r="J168" s="46">
        <v>43458</v>
      </c>
      <c r="K168" s="37" t="s">
        <v>1091</v>
      </c>
      <c r="L168" s="25">
        <v>3843.96</v>
      </c>
      <c r="M168" s="25">
        <v>192.2</v>
      </c>
      <c r="N168" s="25">
        <v>4036.16</v>
      </c>
      <c r="O168" s="3"/>
      <c r="P168" s="3"/>
      <c r="Q168" s="3"/>
      <c r="R168" s="3"/>
    </row>
    <row r="169" spans="1:18" ht="29.25" x14ac:dyDescent="0.2">
      <c r="A169" s="14">
        <v>163</v>
      </c>
      <c r="B169" s="18" t="s">
        <v>893</v>
      </c>
      <c r="C169" s="16" t="s">
        <v>785</v>
      </c>
      <c r="D169" s="7" t="s">
        <v>987</v>
      </c>
      <c r="E169" s="45">
        <v>33600000</v>
      </c>
      <c r="F169" s="5" t="s">
        <v>1123</v>
      </c>
      <c r="G169" s="37" t="s">
        <v>35</v>
      </c>
      <c r="H169" s="19" t="s">
        <v>1095</v>
      </c>
      <c r="I169" s="3"/>
      <c r="J169" s="46">
        <v>43458</v>
      </c>
      <c r="K169" s="37" t="s">
        <v>1091</v>
      </c>
      <c r="L169" s="25">
        <v>86223.5</v>
      </c>
      <c r="M169" s="25">
        <v>4311.18</v>
      </c>
      <c r="N169" s="25">
        <v>90534.68</v>
      </c>
      <c r="O169" s="3"/>
      <c r="P169" s="3"/>
      <c r="Q169" s="3"/>
      <c r="R169" s="3"/>
    </row>
    <row r="170" spans="1:18" ht="29.25" x14ac:dyDescent="0.2">
      <c r="A170" s="14">
        <v>164</v>
      </c>
      <c r="B170" s="18" t="s">
        <v>893</v>
      </c>
      <c r="C170" s="16" t="s">
        <v>786</v>
      </c>
      <c r="D170" s="7" t="s">
        <v>988</v>
      </c>
      <c r="E170" s="45">
        <v>33600000</v>
      </c>
      <c r="F170" s="5" t="s">
        <v>1123</v>
      </c>
      <c r="G170" s="37" t="s">
        <v>35</v>
      </c>
      <c r="H170" s="19" t="s">
        <v>1096</v>
      </c>
      <c r="I170" s="19"/>
      <c r="J170" s="46">
        <v>43455</v>
      </c>
      <c r="K170" s="37" t="s">
        <v>1091</v>
      </c>
      <c r="L170" s="25">
        <v>464616</v>
      </c>
      <c r="M170" s="25">
        <v>23230.799999999999</v>
      </c>
      <c r="N170" s="25">
        <v>487846.8</v>
      </c>
      <c r="O170" s="3"/>
      <c r="P170" s="3"/>
      <c r="Q170" s="3"/>
      <c r="R170" s="3"/>
    </row>
    <row r="171" spans="1:18" ht="39" x14ac:dyDescent="0.2">
      <c r="A171" s="14">
        <v>165</v>
      </c>
      <c r="B171" s="18" t="s">
        <v>893</v>
      </c>
      <c r="C171" s="16" t="s">
        <v>787</v>
      </c>
      <c r="D171" s="7" t="s">
        <v>989</v>
      </c>
      <c r="E171" s="45">
        <v>33600000</v>
      </c>
      <c r="F171" s="5" t="s">
        <v>1123</v>
      </c>
      <c r="G171" s="37" t="s">
        <v>35</v>
      </c>
      <c r="H171" s="19" t="s">
        <v>1092</v>
      </c>
      <c r="I171" s="3"/>
      <c r="J171" s="46">
        <v>43458</v>
      </c>
      <c r="K171" s="37" t="s">
        <v>1091</v>
      </c>
      <c r="L171" s="25">
        <v>437510</v>
      </c>
      <c r="M171" s="25">
        <v>21875.5</v>
      </c>
      <c r="N171" s="25">
        <v>459385.5</v>
      </c>
      <c r="O171" s="3"/>
      <c r="P171" s="3"/>
      <c r="Q171" s="3"/>
      <c r="R171" s="3"/>
    </row>
    <row r="172" spans="1:18" ht="39" x14ac:dyDescent="0.2">
      <c r="A172" s="14">
        <v>166</v>
      </c>
      <c r="B172" s="18" t="s">
        <v>893</v>
      </c>
      <c r="C172" s="16" t="s">
        <v>788</v>
      </c>
      <c r="D172" s="7" t="s">
        <v>990</v>
      </c>
      <c r="E172" s="45">
        <v>33600000</v>
      </c>
      <c r="F172" s="5" t="s">
        <v>1123</v>
      </c>
      <c r="G172" s="37" t="s">
        <v>35</v>
      </c>
      <c r="H172" s="19" t="s">
        <v>1092</v>
      </c>
      <c r="I172" s="3"/>
      <c r="J172" s="46">
        <v>43458</v>
      </c>
      <c r="K172" s="37" t="s">
        <v>1091</v>
      </c>
      <c r="L172" s="25">
        <v>4929246</v>
      </c>
      <c r="M172" s="25">
        <v>246462.3</v>
      </c>
      <c r="N172" s="25">
        <v>5175708.3</v>
      </c>
      <c r="O172" s="3"/>
      <c r="P172" s="3"/>
      <c r="Q172" s="3"/>
      <c r="R172" s="3"/>
    </row>
    <row r="173" spans="1:18" ht="39" x14ac:dyDescent="0.2">
      <c r="A173" s="14">
        <v>167</v>
      </c>
      <c r="B173" s="18" t="s">
        <v>893</v>
      </c>
      <c r="C173" s="16" t="s">
        <v>789</v>
      </c>
      <c r="D173" s="7" t="s">
        <v>991</v>
      </c>
      <c r="E173" s="45">
        <v>33600000</v>
      </c>
      <c r="F173" s="5" t="s">
        <v>1123</v>
      </c>
      <c r="G173" s="37" t="s">
        <v>35</v>
      </c>
      <c r="H173" s="19" t="s">
        <v>1092</v>
      </c>
      <c r="I173" s="3"/>
      <c r="J173" s="46">
        <v>43458</v>
      </c>
      <c r="K173" s="37" t="s">
        <v>1091</v>
      </c>
      <c r="L173" s="25">
        <v>570305.6</v>
      </c>
      <c r="M173" s="25">
        <v>28515.279999999999</v>
      </c>
      <c r="N173" s="25">
        <v>598820.88</v>
      </c>
      <c r="O173" s="3"/>
      <c r="P173" s="3"/>
      <c r="Q173" s="3"/>
      <c r="R173" s="3"/>
    </row>
    <row r="174" spans="1:18" ht="39" x14ac:dyDescent="0.2">
      <c r="A174" s="14">
        <v>168</v>
      </c>
      <c r="B174" s="18" t="s">
        <v>894</v>
      </c>
      <c r="C174" s="16" t="s">
        <v>790</v>
      </c>
      <c r="D174" s="7" t="s">
        <v>992</v>
      </c>
      <c r="E174" s="45">
        <v>33600000</v>
      </c>
      <c r="F174" s="5" t="s">
        <v>1124</v>
      </c>
      <c r="G174" s="37" t="s">
        <v>35</v>
      </c>
      <c r="H174" s="19" t="s">
        <v>1092</v>
      </c>
      <c r="I174" s="3"/>
      <c r="J174" s="46">
        <v>43458</v>
      </c>
      <c r="K174" s="37" t="s">
        <v>1091</v>
      </c>
      <c r="L174" s="25">
        <v>478058.1</v>
      </c>
      <c r="M174" s="25">
        <v>26902.91</v>
      </c>
      <c r="N174" s="25">
        <v>501961.01</v>
      </c>
      <c r="O174" s="3"/>
      <c r="P174" s="3"/>
      <c r="Q174" s="3"/>
      <c r="R174" s="3"/>
    </row>
    <row r="175" spans="1:18" ht="29.25" x14ac:dyDescent="0.2">
      <c r="A175" s="14">
        <v>169</v>
      </c>
      <c r="B175" s="18" t="s">
        <v>894</v>
      </c>
      <c r="C175" s="16" t="s">
        <v>791</v>
      </c>
      <c r="D175" s="7" t="s">
        <v>993</v>
      </c>
      <c r="E175" s="45">
        <v>33600000</v>
      </c>
      <c r="F175" s="5" t="s">
        <v>1124</v>
      </c>
      <c r="G175" s="37" t="s">
        <v>35</v>
      </c>
      <c r="H175" s="19" t="s">
        <v>1093</v>
      </c>
      <c r="I175" s="3"/>
      <c r="J175" s="46">
        <v>43458</v>
      </c>
      <c r="K175" s="37" t="s">
        <v>1091</v>
      </c>
      <c r="L175" s="25">
        <v>1160066.04</v>
      </c>
      <c r="M175" s="25">
        <v>58003.3</v>
      </c>
      <c r="N175" s="25">
        <v>1218069.3400000001</v>
      </c>
      <c r="O175" s="3"/>
      <c r="P175" s="3"/>
      <c r="Q175" s="3"/>
      <c r="R175" s="3"/>
    </row>
    <row r="176" spans="1:18" ht="29.25" x14ac:dyDescent="0.2">
      <c r="A176" s="14">
        <v>170</v>
      </c>
      <c r="B176" s="18" t="s">
        <v>894</v>
      </c>
      <c r="C176" s="16" t="s">
        <v>792</v>
      </c>
      <c r="D176" s="7" t="s">
        <v>994</v>
      </c>
      <c r="E176" s="45">
        <v>33600000</v>
      </c>
      <c r="F176" s="5" t="s">
        <v>1124</v>
      </c>
      <c r="G176" s="37" t="s">
        <v>35</v>
      </c>
      <c r="H176" s="19" t="s">
        <v>1093</v>
      </c>
      <c r="I176" s="3"/>
      <c r="J176" s="46">
        <v>43458</v>
      </c>
      <c r="K176" s="37" t="s">
        <v>1091</v>
      </c>
      <c r="L176" s="25">
        <v>17820415.699999999</v>
      </c>
      <c r="M176" s="25">
        <v>891020.79</v>
      </c>
      <c r="N176" s="25">
        <v>18711436.489999998</v>
      </c>
      <c r="O176" s="3"/>
      <c r="P176" s="3"/>
      <c r="Q176" s="3"/>
      <c r="R176" s="3"/>
    </row>
    <row r="177" spans="1:18" ht="39" x14ac:dyDescent="0.2">
      <c r="A177" s="14">
        <v>171</v>
      </c>
      <c r="B177" s="18" t="s">
        <v>894</v>
      </c>
      <c r="C177" s="16" t="s">
        <v>793</v>
      </c>
      <c r="D177" s="7" t="s">
        <v>995</v>
      </c>
      <c r="E177" s="45">
        <v>33600000</v>
      </c>
      <c r="F177" s="5" t="s">
        <v>1124</v>
      </c>
      <c r="G177" s="37" t="s">
        <v>35</v>
      </c>
      <c r="H177" s="19" t="s">
        <v>1092</v>
      </c>
      <c r="I177" s="3"/>
      <c r="J177" s="46">
        <v>43458</v>
      </c>
      <c r="K177" s="37" t="s">
        <v>1091</v>
      </c>
      <c r="L177" s="25">
        <v>229565.79</v>
      </c>
      <c r="M177" s="25">
        <v>11478.29</v>
      </c>
      <c r="N177" s="25">
        <v>241044.08</v>
      </c>
      <c r="O177" s="3"/>
      <c r="P177" s="3"/>
      <c r="Q177" s="3"/>
      <c r="R177" s="3"/>
    </row>
    <row r="178" spans="1:18" ht="39" x14ac:dyDescent="0.2">
      <c r="A178" s="14">
        <v>172</v>
      </c>
      <c r="B178" s="18" t="s">
        <v>894</v>
      </c>
      <c r="C178" s="16" t="s">
        <v>794</v>
      </c>
      <c r="D178" s="7" t="s">
        <v>996</v>
      </c>
      <c r="E178" s="45">
        <v>33600000</v>
      </c>
      <c r="F178" s="5" t="s">
        <v>1124</v>
      </c>
      <c r="G178" s="37" t="s">
        <v>35</v>
      </c>
      <c r="H178" s="19" t="s">
        <v>1092</v>
      </c>
      <c r="I178" s="3"/>
      <c r="J178" s="46">
        <v>43458</v>
      </c>
      <c r="K178" s="37" t="s">
        <v>1091</v>
      </c>
      <c r="L178" s="25">
        <v>1840558.5</v>
      </c>
      <c r="M178" s="25">
        <v>92027.93</v>
      </c>
      <c r="N178" s="25">
        <v>1932586.43</v>
      </c>
      <c r="O178" s="3"/>
      <c r="P178" s="3"/>
      <c r="Q178" s="3"/>
      <c r="R178" s="3"/>
    </row>
    <row r="179" spans="1:18" ht="39" x14ac:dyDescent="0.2">
      <c r="A179" s="14">
        <v>173</v>
      </c>
      <c r="B179" s="18" t="s">
        <v>894</v>
      </c>
      <c r="C179" s="16" t="s">
        <v>795</v>
      </c>
      <c r="D179" s="7" t="s">
        <v>997</v>
      </c>
      <c r="E179" s="45">
        <v>33600000</v>
      </c>
      <c r="F179" s="5" t="s">
        <v>1124</v>
      </c>
      <c r="G179" s="37" t="s">
        <v>35</v>
      </c>
      <c r="H179" s="19" t="s">
        <v>1092</v>
      </c>
      <c r="I179" s="3"/>
      <c r="J179" s="46">
        <v>43458</v>
      </c>
      <c r="K179" s="37" t="s">
        <v>1091</v>
      </c>
      <c r="L179" s="25">
        <v>7541743.6500000004</v>
      </c>
      <c r="M179" s="25">
        <v>377087.18</v>
      </c>
      <c r="N179" s="25">
        <v>7918830.8300000001</v>
      </c>
      <c r="O179" s="3"/>
      <c r="P179" s="3"/>
      <c r="Q179" s="3"/>
      <c r="R179" s="3"/>
    </row>
    <row r="180" spans="1:18" ht="39" x14ac:dyDescent="0.2">
      <c r="A180" s="14">
        <v>174</v>
      </c>
      <c r="B180" s="18" t="s">
        <v>894</v>
      </c>
      <c r="C180" s="16" t="s">
        <v>796</v>
      </c>
      <c r="D180" s="7" t="s">
        <v>998</v>
      </c>
      <c r="E180" s="45">
        <v>33600000</v>
      </c>
      <c r="F180" s="5" t="s">
        <v>1124</v>
      </c>
      <c r="G180" s="37" t="s">
        <v>35</v>
      </c>
      <c r="H180" s="19" t="s">
        <v>1092</v>
      </c>
      <c r="I180" s="3"/>
      <c r="J180" s="46">
        <v>43458</v>
      </c>
      <c r="K180" s="37" t="s">
        <v>1091</v>
      </c>
      <c r="L180" s="25">
        <v>2176441.38</v>
      </c>
      <c r="M180" s="25">
        <v>108822.07</v>
      </c>
      <c r="N180" s="25">
        <v>2285263.4500000002</v>
      </c>
      <c r="O180" s="3"/>
      <c r="P180" s="3"/>
      <c r="Q180" s="3"/>
      <c r="R180" s="3"/>
    </row>
    <row r="181" spans="1:18" ht="39" x14ac:dyDescent="0.2">
      <c r="A181" s="14">
        <v>175</v>
      </c>
      <c r="B181" s="18" t="s">
        <v>894</v>
      </c>
      <c r="C181" s="16" t="s">
        <v>797</v>
      </c>
      <c r="D181" s="7" t="s">
        <v>999</v>
      </c>
      <c r="E181" s="45">
        <v>33600000</v>
      </c>
      <c r="F181" s="5" t="s">
        <v>1124</v>
      </c>
      <c r="G181" s="37" t="s">
        <v>35</v>
      </c>
      <c r="H181" s="19" t="s">
        <v>1092</v>
      </c>
      <c r="I181" s="3"/>
      <c r="J181" s="46">
        <v>43458</v>
      </c>
      <c r="K181" s="37" t="s">
        <v>1091</v>
      </c>
      <c r="L181" s="25">
        <v>332960</v>
      </c>
      <c r="M181" s="25">
        <v>16648</v>
      </c>
      <c r="N181" s="25">
        <v>349608</v>
      </c>
      <c r="O181" s="3"/>
      <c r="P181" s="3"/>
      <c r="Q181" s="3"/>
      <c r="R181" s="3"/>
    </row>
    <row r="182" spans="1:18" ht="29.25" x14ac:dyDescent="0.2">
      <c r="A182" s="14">
        <v>176</v>
      </c>
      <c r="B182" s="18" t="s">
        <v>894</v>
      </c>
      <c r="C182" s="16" t="s">
        <v>798</v>
      </c>
      <c r="D182" s="7" t="s">
        <v>1000</v>
      </c>
      <c r="E182" s="45">
        <v>33600000</v>
      </c>
      <c r="F182" s="5" t="s">
        <v>1124</v>
      </c>
      <c r="G182" s="37" t="s">
        <v>35</v>
      </c>
      <c r="H182" s="19" t="s">
        <v>1093</v>
      </c>
      <c r="I182" s="3"/>
      <c r="J182" s="46">
        <v>43458</v>
      </c>
      <c r="K182" s="37" t="s">
        <v>1091</v>
      </c>
      <c r="L182" s="25">
        <v>1461714</v>
      </c>
      <c r="M182" s="25">
        <v>73085.7</v>
      </c>
      <c r="N182" s="25">
        <v>1534799.7</v>
      </c>
      <c r="O182" s="3"/>
      <c r="P182" s="3"/>
      <c r="Q182" s="3"/>
      <c r="R182" s="3"/>
    </row>
    <row r="183" spans="1:18" ht="39" x14ac:dyDescent="0.2">
      <c r="A183" s="14">
        <v>177</v>
      </c>
      <c r="B183" s="18" t="s">
        <v>894</v>
      </c>
      <c r="C183" s="16" t="s">
        <v>799</v>
      </c>
      <c r="D183" s="7" t="s">
        <v>1001</v>
      </c>
      <c r="E183" s="45">
        <v>33600000</v>
      </c>
      <c r="F183" s="5" t="s">
        <v>1124</v>
      </c>
      <c r="G183" s="37" t="s">
        <v>35</v>
      </c>
      <c r="H183" s="19" t="s">
        <v>1092</v>
      </c>
      <c r="I183" s="3"/>
      <c r="J183" s="46">
        <v>43458</v>
      </c>
      <c r="K183" s="37" t="s">
        <v>1091</v>
      </c>
      <c r="L183" s="25">
        <v>2279851</v>
      </c>
      <c r="M183" s="25">
        <v>113992.55</v>
      </c>
      <c r="N183" s="25">
        <v>2393843.5499999998</v>
      </c>
      <c r="O183" s="3"/>
      <c r="P183" s="3"/>
      <c r="Q183" s="3"/>
      <c r="R183" s="3"/>
    </row>
    <row r="184" spans="1:18" ht="39" x14ac:dyDescent="0.2">
      <c r="A184" s="14">
        <v>178</v>
      </c>
      <c r="B184" s="18" t="s">
        <v>894</v>
      </c>
      <c r="C184" s="16" t="s">
        <v>800</v>
      </c>
      <c r="D184" s="7" t="s">
        <v>1002</v>
      </c>
      <c r="E184" s="45">
        <v>33600000</v>
      </c>
      <c r="F184" s="5" t="s">
        <v>1124</v>
      </c>
      <c r="G184" s="37" t="s">
        <v>35</v>
      </c>
      <c r="H184" s="19" t="s">
        <v>1092</v>
      </c>
      <c r="I184" s="3"/>
      <c r="J184" s="46">
        <v>43458</v>
      </c>
      <c r="K184" s="37" t="s">
        <v>1091</v>
      </c>
      <c r="L184" s="25">
        <v>2177160</v>
      </c>
      <c r="M184" s="25">
        <v>108858</v>
      </c>
      <c r="N184" s="25">
        <v>2286018</v>
      </c>
      <c r="O184" s="3"/>
      <c r="P184" s="3"/>
      <c r="Q184" s="3"/>
      <c r="R184" s="3"/>
    </row>
    <row r="185" spans="1:18" ht="39" x14ac:dyDescent="0.2">
      <c r="A185" s="14">
        <v>179</v>
      </c>
      <c r="B185" s="18" t="s">
        <v>894</v>
      </c>
      <c r="C185" s="16" t="s">
        <v>801</v>
      </c>
      <c r="D185" s="7" t="s">
        <v>1003</v>
      </c>
      <c r="E185" s="45">
        <v>33600000</v>
      </c>
      <c r="F185" s="5" t="s">
        <v>1124</v>
      </c>
      <c r="G185" s="37" t="s">
        <v>35</v>
      </c>
      <c r="H185" s="19" t="s">
        <v>1092</v>
      </c>
      <c r="I185" s="3"/>
      <c r="J185" s="46">
        <v>43458</v>
      </c>
      <c r="K185" s="37" t="s">
        <v>1091</v>
      </c>
      <c r="L185" s="25">
        <v>362817.84</v>
      </c>
      <c r="M185" s="25">
        <v>18140.89</v>
      </c>
      <c r="N185" s="25">
        <v>380958.73</v>
      </c>
      <c r="O185" s="3"/>
      <c r="P185" s="3"/>
      <c r="Q185" s="3"/>
      <c r="R185" s="3"/>
    </row>
    <row r="186" spans="1:18" ht="39" x14ac:dyDescent="0.2">
      <c r="A186" s="14">
        <v>180</v>
      </c>
      <c r="B186" s="18" t="s">
        <v>894</v>
      </c>
      <c r="C186" s="16" t="s">
        <v>802</v>
      </c>
      <c r="D186" s="7" t="s">
        <v>1004</v>
      </c>
      <c r="E186" s="45">
        <v>33600000</v>
      </c>
      <c r="F186" s="5" t="s">
        <v>1124</v>
      </c>
      <c r="G186" s="37" t="s">
        <v>35</v>
      </c>
      <c r="H186" s="19" t="s">
        <v>1092</v>
      </c>
      <c r="I186" s="3"/>
      <c r="J186" s="46">
        <v>43458</v>
      </c>
      <c r="K186" s="37" t="s">
        <v>1091</v>
      </c>
      <c r="L186" s="25">
        <v>775906.35</v>
      </c>
      <c r="M186" s="25">
        <v>38795.32</v>
      </c>
      <c r="N186" s="25">
        <v>814701.67</v>
      </c>
      <c r="O186" s="3"/>
      <c r="P186" s="3"/>
      <c r="Q186" s="3"/>
      <c r="R186" s="3"/>
    </row>
    <row r="187" spans="1:18" ht="39" x14ac:dyDescent="0.2">
      <c r="A187" s="14">
        <v>181</v>
      </c>
      <c r="B187" s="18" t="s">
        <v>894</v>
      </c>
      <c r="C187" s="16" t="s">
        <v>803</v>
      </c>
      <c r="D187" s="7" t="s">
        <v>1005</v>
      </c>
      <c r="E187" s="45">
        <v>33600000</v>
      </c>
      <c r="F187" s="5" t="s">
        <v>1124</v>
      </c>
      <c r="G187" s="37" t="s">
        <v>35</v>
      </c>
      <c r="H187" s="19" t="s">
        <v>1092</v>
      </c>
      <c r="I187" s="3"/>
      <c r="J187" s="46">
        <v>43458</v>
      </c>
      <c r="K187" s="37" t="s">
        <v>1091</v>
      </c>
      <c r="L187" s="25">
        <v>995162.2</v>
      </c>
      <c r="M187" s="25">
        <v>49758.11</v>
      </c>
      <c r="N187" s="25">
        <v>1044920.31</v>
      </c>
      <c r="O187" s="3"/>
      <c r="P187" s="3"/>
      <c r="Q187" s="3"/>
      <c r="R187" s="3"/>
    </row>
    <row r="188" spans="1:18" ht="39" x14ac:dyDescent="0.2">
      <c r="A188" s="14">
        <v>182</v>
      </c>
      <c r="B188" s="18" t="s">
        <v>894</v>
      </c>
      <c r="C188" s="16" t="s">
        <v>804</v>
      </c>
      <c r="D188" s="7" t="s">
        <v>1006</v>
      </c>
      <c r="E188" s="45">
        <v>33600000</v>
      </c>
      <c r="F188" s="5" t="s">
        <v>1124</v>
      </c>
      <c r="G188" s="37" t="s">
        <v>35</v>
      </c>
      <c r="H188" s="19" t="s">
        <v>1092</v>
      </c>
      <c r="I188" s="3"/>
      <c r="J188" s="46">
        <v>43458</v>
      </c>
      <c r="K188" s="37" t="s">
        <v>1091</v>
      </c>
      <c r="L188" s="25">
        <v>11878.53</v>
      </c>
      <c r="M188" s="25">
        <v>593.92999999999995</v>
      </c>
      <c r="N188" s="25">
        <v>12472.46</v>
      </c>
      <c r="O188" s="3"/>
      <c r="P188" s="3"/>
      <c r="Q188" s="3"/>
      <c r="R188" s="3"/>
    </row>
    <row r="189" spans="1:18" ht="39" x14ac:dyDescent="0.2">
      <c r="A189" s="14">
        <v>183</v>
      </c>
      <c r="B189" s="18" t="s">
        <v>894</v>
      </c>
      <c r="C189" s="16" t="s">
        <v>805</v>
      </c>
      <c r="D189" s="7" t="s">
        <v>1007</v>
      </c>
      <c r="E189" s="45">
        <v>33600000</v>
      </c>
      <c r="F189" s="5" t="s">
        <v>1124</v>
      </c>
      <c r="G189" s="37" t="s">
        <v>35</v>
      </c>
      <c r="H189" s="19" t="s">
        <v>1092</v>
      </c>
      <c r="I189" s="3"/>
      <c r="J189" s="46">
        <v>43458</v>
      </c>
      <c r="K189" s="37" t="s">
        <v>1091</v>
      </c>
      <c r="L189" s="25">
        <v>282464.51</v>
      </c>
      <c r="M189" s="25">
        <v>14123.23</v>
      </c>
      <c r="N189" s="25">
        <v>296587.74</v>
      </c>
      <c r="O189" s="3"/>
      <c r="P189" s="3"/>
      <c r="Q189" s="3"/>
      <c r="R189" s="3"/>
    </row>
    <row r="190" spans="1:18" ht="29.25" x14ac:dyDescent="0.2">
      <c r="A190" s="14">
        <v>184</v>
      </c>
      <c r="B190" s="18" t="s">
        <v>894</v>
      </c>
      <c r="C190" s="16" t="s">
        <v>806</v>
      </c>
      <c r="D190" s="7" t="s">
        <v>1008</v>
      </c>
      <c r="E190" s="45">
        <v>33600000</v>
      </c>
      <c r="F190" s="5" t="s">
        <v>1124</v>
      </c>
      <c r="G190" s="37" t="s">
        <v>35</v>
      </c>
      <c r="H190" s="19" t="s">
        <v>453</v>
      </c>
      <c r="I190" s="3"/>
      <c r="J190" s="46">
        <v>43462</v>
      </c>
      <c r="K190" s="37" t="s">
        <v>1091</v>
      </c>
      <c r="L190" s="25">
        <v>10139.4</v>
      </c>
      <c r="M190" s="25">
        <v>506.97</v>
      </c>
      <c r="N190" s="25">
        <v>10646.37</v>
      </c>
      <c r="O190" s="3"/>
      <c r="P190" s="3"/>
      <c r="Q190" s="3"/>
      <c r="R190" s="3"/>
    </row>
    <row r="191" spans="1:18" ht="29.25" x14ac:dyDescent="0.2">
      <c r="A191" s="14">
        <v>185</v>
      </c>
      <c r="B191" s="18" t="s">
        <v>894</v>
      </c>
      <c r="C191" s="16" t="s">
        <v>807</v>
      </c>
      <c r="D191" s="7" t="s">
        <v>1009</v>
      </c>
      <c r="E191" s="45">
        <v>33600000</v>
      </c>
      <c r="F191" s="5" t="s">
        <v>1124</v>
      </c>
      <c r="G191" s="37" t="s">
        <v>35</v>
      </c>
      <c r="H191" s="19" t="s">
        <v>1093</v>
      </c>
      <c r="I191" s="3"/>
      <c r="J191" s="46">
        <v>43458</v>
      </c>
      <c r="K191" s="37" t="s">
        <v>1091</v>
      </c>
      <c r="L191" s="25">
        <v>4623.3</v>
      </c>
      <c r="M191" s="25">
        <v>231.17</v>
      </c>
      <c r="N191" s="25">
        <v>4854.47</v>
      </c>
      <c r="O191" s="3"/>
      <c r="P191" s="3"/>
      <c r="Q191" s="3"/>
      <c r="R191" s="3"/>
    </row>
    <row r="192" spans="1:18" ht="29.25" x14ac:dyDescent="0.2">
      <c r="A192" s="14">
        <v>186</v>
      </c>
      <c r="B192" s="18" t="s">
        <v>894</v>
      </c>
      <c r="C192" s="16" t="s">
        <v>808</v>
      </c>
      <c r="D192" s="7" t="s">
        <v>1010</v>
      </c>
      <c r="E192" s="45">
        <v>33600000</v>
      </c>
      <c r="F192" s="5" t="s">
        <v>1124</v>
      </c>
      <c r="G192" s="37" t="s">
        <v>35</v>
      </c>
      <c r="H192" s="19" t="s">
        <v>1093</v>
      </c>
      <c r="I192" s="3"/>
      <c r="J192" s="46">
        <v>43458</v>
      </c>
      <c r="K192" s="37" t="s">
        <v>1091</v>
      </c>
      <c r="L192" s="25">
        <v>27980.6</v>
      </c>
      <c r="M192" s="25">
        <v>1399.03</v>
      </c>
      <c r="N192" s="25">
        <v>29379.63</v>
      </c>
      <c r="O192" s="3"/>
      <c r="P192" s="3"/>
      <c r="Q192" s="3"/>
      <c r="R192" s="3"/>
    </row>
    <row r="193" spans="1:18" ht="29.25" x14ac:dyDescent="0.2">
      <c r="A193" s="14">
        <v>187</v>
      </c>
      <c r="B193" s="18" t="s">
        <v>894</v>
      </c>
      <c r="C193" s="16" t="s">
        <v>809</v>
      </c>
      <c r="D193" s="7" t="s">
        <v>1011</v>
      </c>
      <c r="E193" s="45">
        <v>33600000</v>
      </c>
      <c r="F193" s="5" t="s">
        <v>1124</v>
      </c>
      <c r="G193" s="37" t="s">
        <v>35</v>
      </c>
      <c r="H193" s="19" t="s">
        <v>1093</v>
      </c>
      <c r="I193" s="3"/>
      <c r="J193" s="46">
        <v>43458</v>
      </c>
      <c r="K193" s="37" t="s">
        <v>1091</v>
      </c>
      <c r="L193" s="25">
        <v>1125.3</v>
      </c>
      <c r="M193" s="25">
        <v>56.27</v>
      </c>
      <c r="N193" s="25">
        <v>1181.57</v>
      </c>
      <c r="O193" s="3"/>
      <c r="P193" s="3"/>
      <c r="Q193" s="3"/>
      <c r="R193" s="3"/>
    </row>
    <row r="194" spans="1:18" ht="39" x14ac:dyDescent="0.2">
      <c r="A194" s="14">
        <v>188</v>
      </c>
      <c r="B194" s="18" t="s">
        <v>894</v>
      </c>
      <c r="C194" s="16" t="s">
        <v>810</v>
      </c>
      <c r="D194" s="7" t="s">
        <v>1012</v>
      </c>
      <c r="E194" s="45">
        <v>33600000</v>
      </c>
      <c r="F194" s="5" t="s">
        <v>1124</v>
      </c>
      <c r="G194" s="37" t="s">
        <v>35</v>
      </c>
      <c r="H194" s="19" t="s">
        <v>1092</v>
      </c>
      <c r="I194" s="3"/>
      <c r="J194" s="46">
        <v>43458</v>
      </c>
      <c r="K194" s="37" t="s">
        <v>1091</v>
      </c>
      <c r="L194" s="25">
        <v>3883.68</v>
      </c>
      <c r="M194" s="25">
        <v>194.18</v>
      </c>
      <c r="N194" s="25">
        <v>4077.86</v>
      </c>
      <c r="O194" s="3"/>
      <c r="P194" s="3"/>
      <c r="Q194" s="3"/>
      <c r="R194" s="3"/>
    </row>
    <row r="195" spans="1:18" ht="39" x14ac:dyDescent="0.2">
      <c r="A195" s="14">
        <v>189</v>
      </c>
      <c r="B195" s="18" t="s">
        <v>894</v>
      </c>
      <c r="C195" s="16" t="s">
        <v>811</v>
      </c>
      <c r="D195" s="7" t="s">
        <v>1013</v>
      </c>
      <c r="E195" s="45">
        <v>33600000</v>
      </c>
      <c r="F195" s="5" t="s">
        <v>1124</v>
      </c>
      <c r="G195" s="37" t="s">
        <v>35</v>
      </c>
      <c r="H195" s="19" t="s">
        <v>1092</v>
      </c>
      <c r="I195" s="3"/>
      <c r="J195" s="46">
        <v>43458</v>
      </c>
      <c r="K195" s="37" t="s">
        <v>1091</v>
      </c>
      <c r="L195" s="25">
        <v>51856.9</v>
      </c>
      <c r="M195" s="25">
        <v>2592.85</v>
      </c>
      <c r="N195" s="25">
        <v>54449.75</v>
      </c>
      <c r="O195" s="3"/>
      <c r="P195" s="3"/>
      <c r="Q195" s="3"/>
      <c r="R195" s="3"/>
    </row>
    <row r="196" spans="1:18" ht="39" x14ac:dyDescent="0.2">
      <c r="A196" s="14">
        <v>190</v>
      </c>
      <c r="B196" s="18" t="s">
        <v>894</v>
      </c>
      <c r="C196" s="16" t="s">
        <v>812</v>
      </c>
      <c r="D196" s="7" t="s">
        <v>1014</v>
      </c>
      <c r="E196" s="45">
        <v>33600000</v>
      </c>
      <c r="F196" s="5" t="s">
        <v>1124</v>
      </c>
      <c r="G196" s="37" t="s">
        <v>35</v>
      </c>
      <c r="H196" s="19" t="s">
        <v>1092</v>
      </c>
      <c r="I196" s="3"/>
      <c r="J196" s="46">
        <v>43458</v>
      </c>
      <c r="K196" s="37" t="s">
        <v>1091</v>
      </c>
      <c r="L196" s="25">
        <v>2934430.1</v>
      </c>
      <c r="M196" s="25">
        <v>146721.51</v>
      </c>
      <c r="N196" s="25">
        <v>3081151.61</v>
      </c>
      <c r="O196" s="3"/>
      <c r="P196" s="3"/>
      <c r="Q196" s="3"/>
      <c r="R196" s="3"/>
    </row>
    <row r="197" spans="1:18" ht="29.25" x14ac:dyDescent="0.2">
      <c r="A197" s="14">
        <v>191</v>
      </c>
      <c r="B197" s="18" t="s">
        <v>894</v>
      </c>
      <c r="C197" s="16" t="s">
        <v>813</v>
      </c>
      <c r="D197" s="7" t="s">
        <v>1015</v>
      </c>
      <c r="E197" s="45">
        <v>33600000</v>
      </c>
      <c r="F197" s="5" t="s">
        <v>1124</v>
      </c>
      <c r="G197" s="37" t="s">
        <v>35</v>
      </c>
      <c r="H197" s="19" t="s">
        <v>1093</v>
      </c>
      <c r="I197" s="3"/>
      <c r="J197" s="46">
        <v>43458</v>
      </c>
      <c r="K197" s="37" t="s">
        <v>1091</v>
      </c>
      <c r="L197" s="25">
        <v>5578482.75</v>
      </c>
      <c r="M197" s="25">
        <v>278924.14</v>
      </c>
      <c r="N197" s="25">
        <v>5857406.8899999997</v>
      </c>
      <c r="O197" s="3"/>
      <c r="P197" s="3"/>
      <c r="Q197" s="3"/>
      <c r="R197" s="3"/>
    </row>
    <row r="198" spans="1:18" ht="29.25" x14ac:dyDescent="0.2">
      <c r="A198" s="14">
        <v>192</v>
      </c>
      <c r="B198" s="18" t="s">
        <v>895</v>
      </c>
      <c r="C198" s="16" t="s">
        <v>814</v>
      </c>
      <c r="D198" s="7" t="s">
        <v>1016</v>
      </c>
      <c r="E198" s="45">
        <v>33600000</v>
      </c>
      <c r="F198" s="5" t="s">
        <v>1122</v>
      </c>
      <c r="G198" s="37" t="s">
        <v>35</v>
      </c>
      <c r="H198" s="19" t="s">
        <v>1094</v>
      </c>
      <c r="I198" s="3"/>
      <c r="J198" s="46">
        <v>43455</v>
      </c>
      <c r="K198" s="37" t="s">
        <v>1091</v>
      </c>
      <c r="L198" s="25">
        <v>367460</v>
      </c>
      <c r="M198" s="25">
        <v>18373</v>
      </c>
      <c r="N198" s="25">
        <v>385833</v>
      </c>
      <c r="O198" s="3"/>
      <c r="P198" s="3"/>
      <c r="Q198" s="3"/>
      <c r="R198" s="3"/>
    </row>
    <row r="199" spans="1:18" ht="39" x14ac:dyDescent="0.2">
      <c r="A199" s="14">
        <v>193</v>
      </c>
      <c r="B199" s="18" t="s">
        <v>895</v>
      </c>
      <c r="C199" s="16" t="s">
        <v>815</v>
      </c>
      <c r="D199" s="7" t="s">
        <v>1017</v>
      </c>
      <c r="E199" s="45">
        <v>33600000</v>
      </c>
      <c r="F199" s="5" t="s">
        <v>1122</v>
      </c>
      <c r="G199" s="37" t="s">
        <v>35</v>
      </c>
      <c r="H199" s="19" t="s">
        <v>1092</v>
      </c>
      <c r="I199" s="3"/>
      <c r="J199" s="46">
        <v>43458</v>
      </c>
      <c r="K199" s="37" t="s">
        <v>1091</v>
      </c>
      <c r="L199" s="25">
        <v>2244051</v>
      </c>
      <c r="M199" s="25">
        <v>112202.55</v>
      </c>
      <c r="N199" s="25">
        <v>2356253.5499999998</v>
      </c>
      <c r="O199" s="3"/>
      <c r="P199" s="3"/>
      <c r="Q199" s="3"/>
      <c r="R199" s="3"/>
    </row>
    <row r="200" spans="1:18" ht="29.25" x14ac:dyDescent="0.2">
      <c r="A200" s="14">
        <v>194</v>
      </c>
      <c r="B200" s="18" t="s">
        <v>895</v>
      </c>
      <c r="C200" s="16" t="s">
        <v>816</v>
      </c>
      <c r="D200" s="7" t="s">
        <v>1018</v>
      </c>
      <c r="E200" s="45">
        <v>33600000</v>
      </c>
      <c r="F200" s="5" t="s">
        <v>1122</v>
      </c>
      <c r="G200" s="37" t="s">
        <v>35</v>
      </c>
      <c r="H200" s="19" t="s">
        <v>1094</v>
      </c>
      <c r="I200" s="3"/>
      <c r="J200" s="46">
        <v>43455</v>
      </c>
      <c r="K200" s="37" t="s">
        <v>1091</v>
      </c>
      <c r="L200" s="25">
        <v>84750</v>
      </c>
      <c r="M200" s="25">
        <v>4237.5</v>
      </c>
      <c r="N200" s="25">
        <v>88987.5</v>
      </c>
      <c r="O200" s="3"/>
      <c r="P200" s="3"/>
      <c r="Q200" s="3"/>
      <c r="R200" s="3"/>
    </row>
    <row r="201" spans="1:18" ht="29.25" x14ac:dyDescent="0.2">
      <c r="A201" s="14">
        <v>195</v>
      </c>
      <c r="B201" s="18" t="s">
        <v>895</v>
      </c>
      <c r="C201" s="16" t="s">
        <v>817</v>
      </c>
      <c r="D201" s="7" t="s">
        <v>1019</v>
      </c>
      <c r="E201" s="45">
        <v>33600000</v>
      </c>
      <c r="F201" s="5" t="s">
        <v>1122</v>
      </c>
      <c r="G201" s="37" t="s">
        <v>35</v>
      </c>
      <c r="H201" s="19" t="s">
        <v>1094</v>
      </c>
      <c r="I201" s="3"/>
      <c r="J201" s="46">
        <v>43455</v>
      </c>
      <c r="K201" s="37" t="s">
        <v>1091</v>
      </c>
      <c r="L201" s="25">
        <v>187860</v>
      </c>
      <c r="M201" s="25">
        <v>9393</v>
      </c>
      <c r="N201" s="25">
        <v>197253</v>
      </c>
      <c r="O201" s="3"/>
      <c r="P201" s="3"/>
      <c r="Q201" s="3"/>
      <c r="R201" s="3"/>
    </row>
    <row r="202" spans="1:18" ht="29.25" x14ac:dyDescent="0.2">
      <c r="A202" s="14">
        <v>196</v>
      </c>
      <c r="B202" s="18" t="s">
        <v>895</v>
      </c>
      <c r="C202" s="16" t="s">
        <v>818</v>
      </c>
      <c r="D202" s="7" t="s">
        <v>1020</v>
      </c>
      <c r="E202" s="45">
        <v>33600000</v>
      </c>
      <c r="F202" s="5" t="s">
        <v>1122</v>
      </c>
      <c r="G202" s="37" t="s">
        <v>35</v>
      </c>
      <c r="H202" s="19" t="s">
        <v>1094</v>
      </c>
      <c r="I202" s="3"/>
      <c r="J202" s="46">
        <v>43455</v>
      </c>
      <c r="K202" s="37" t="s">
        <v>1091</v>
      </c>
      <c r="L202" s="25">
        <v>912534.95</v>
      </c>
      <c r="M202" s="25">
        <v>45626.75</v>
      </c>
      <c r="N202" s="25">
        <v>958161.7</v>
      </c>
      <c r="O202" s="3"/>
      <c r="P202" s="3"/>
      <c r="Q202" s="3"/>
      <c r="R202" s="3"/>
    </row>
    <row r="203" spans="1:18" ht="39" x14ac:dyDescent="0.2">
      <c r="A203" s="14">
        <v>197</v>
      </c>
      <c r="B203" s="18" t="s">
        <v>895</v>
      </c>
      <c r="C203" s="16" t="s">
        <v>819</v>
      </c>
      <c r="D203" s="7" t="s">
        <v>1021</v>
      </c>
      <c r="E203" s="45">
        <v>33600000</v>
      </c>
      <c r="F203" s="5" t="s">
        <v>1122</v>
      </c>
      <c r="G203" s="37" t="s">
        <v>35</v>
      </c>
      <c r="H203" s="19" t="s">
        <v>1092</v>
      </c>
      <c r="I203" s="3"/>
      <c r="J203" s="46">
        <v>43458</v>
      </c>
      <c r="K203" s="37" t="s">
        <v>1091</v>
      </c>
      <c r="L203" s="25">
        <v>1618842.4</v>
      </c>
      <c r="M203" s="25">
        <v>80942.12</v>
      </c>
      <c r="N203" s="25">
        <v>1699784.52</v>
      </c>
      <c r="O203" s="3"/>
      <c r="P203" s="3"/>
      <c r="Q203" s="3"/>
      <c r="R203" s="3"/>
    </row>
    <row r="204" spans="1:18" ht="39" x14ac:dyDescent="0.2">
      <c r="A204" s="14">
        <v>198</v>
      </c>
      <c r="B204" s="18" t="s">
        <v>895</v>
      </c>
      <c r="C204" s="16" t="s">
        <v>820</v>
      </c>
      <c r="D204" s="7" t="s">
        <v>1022</v>
      </c>
      <c r="E204" s="45">
        <v>33600000</v>
      </c>
      <c r="F204" s="5" t="s">
        <v>1122</v>
      </c>
      <c r="G204" s="37" t="s">
        <v>35</v>
      </c>
      <c r="H204" s="19" t="s">
        <v>1092</v>
      </c>
      <c r="I204" s="3"/>
      <c r="J204" s="46">
        <v>43458</v>
      </c>
      <c r="K204" s="37" t="s">
        <v>1091</v>
      </c>
      <c r="L204" s="25">
        <v>306061.95</v>
      </c>
      <c r="M204" s="25">
        <v>15303.1</v>
      </c>
      <c r="N204" s="25">
        <v>321365.05</v>
      </c>
      <c r="O204" s="3"/>
      <c r="P204" s="3"/>
      <c r="Q204" s="3"/>
      <c r="R204" s="3"/>
    </row>
    <row r="205" spans="1:18" ht="39" x14ac:dyDescent="0.2">
      <c r="A205" s="14">
        <v>199</v>
      </c>
      <c r="B205" s="18" t="s">
        <v>895</v>
      </c>
      <c r="C205" s="16" t="s">
        <v>821</v>
      </c>
      <c r="D205" s="7" t="s">
        <v>1023</v>
      </c>
      <c r="E205" s="45">
        <v>33600000</v>
      </c>
      <c r="F205" s="5" t="s">
        <v>1122</v>
      </c>
      <c r="G205" s="37" t="s">
        <v>35</v>
      </c>
      <c r="H205" s="19" t="s">
        <v>1092</v>
      </c>
      <c r="I205" s="3"/>
      <c r="J205" s="46">
        <v>43458</v>
      </c>
      <c r="K205" s="37" t="s">
        <v>1091</v>
      </c>
      <c r="L205" s="25">
        <v>824459.3</v>
      </c>
      <c r="M205" s="25">
        <v>41222.97</v>
      </c>
      <c r="N205" s="25">
        <v>865682.27</v>
      </c>
      <c r="O205" s="3"/>
      <c r="P205" s="3"/>
      <c r="Q205" s="3"/>
      <c r="R205" s="3"/>
    </row>
    <row r="206" spans="1:18" ht="29.25" x14ac:dyDescent="0.2">
      <c r="A206" s="14">
        <v>200</v>
      </c>
      <c r="B206" s="18" t="s">
        <v>895</v>
      </c>
      <c r="C206" s="16" t="s">
        <v>822</v>
      </c>
      <c r="D206" s="7" t="s">
        <v>1024</v>
      </c>
      <c r="E206" s="45">
        <v>33600000</v>
      </c>
      <c r="F206" s="5" t="s">
        <v>1122</v>
      </c>
      <c r="G206" s="37" t="s">
        <v>35</v>
      </c>
      <c r="H206" s="19" t="s">
        <v>453</v>
      </c>
      <c r="I206" s="3"/>
      <c r="J206" s="46">
        <v>43462</v>
      </c>
      <c r="K206" s="37" t="s">
        <v>1091</v>
      </c>
      <c r="L206" s="25">
        <v>40659.300000000003</v>
      </c>
      <c r="M206" s="25">
        <v>2032.97</v>
      </c>
      <c r="N206" s="25">
        <v>42692.27</v>
      </c>
      <c r="O206" s="3"/>
      <c r="P206" s="3"/>
      <c r="Q206" s="3"/>
      <c r="R206" s="3"/>
    </row>
    <row r="207" spans="1:18" ht="29.25" x14ac:dyDescent="0.2">
      <c r="A207" s="14">
        <v>201</v>
      </c>
      <c r="B207" s="18" t="s">
        <v>895</v>
      </c>
      <c r="C207" s="16" t="s">
        <v>823</v>
      </c>
      <c r="D207" s="7" t="s">
        <v>1025</v>
      </c>
      <c r="E207" s="45">
        <v>33600000</v>
      </c>
      <c r="F207" s="5" t="s">
        <v>1122</v>
      </c>
      <c r="G207" s="37" t="s">
        <v>35</v>
      </c>
      <c r="H207" s="19" t="s">
        <v>1093</v>
      </c>
      <c r="I207" s="3"/>
      <c r="J207" s="46">
        <v>43458</v>
      </c>
      <c r="K207" s="37" t="s">
        <v>1091</v>
      </c>
      <c r="L207" s="25">
        <v>35014.9</v>
      </c>
      <c r="M207" s="25">
        <v>1750.75</v>
      </c>
      <c r="N207" s="25">
        <v>36765.65</v>
      </c>
      <c r="O207" s="3"/>
      <c r="P207" s="3"/>
      <c r="Q207" s="3"/>
      <c r="R207" s="3"/>
    </row>
    <row r="208" spans="1:18" ht="39" x14ac:dyDescent="0.2">
      <c r="A208" s="14">
        <v>202</v>
      </c>
      <c r="B208" s="18" t="s">
        <v>895</v>
      </c>
      <c r="C208" s="16" t="s">
        <v>824</v>
      </c>
      <c r="D208" s="7" t="s">
        <v>1026</v>
      </c>
      <c r="E208" s="45">
        <v>33600000</v>
      </c>
      <c r="F208" s="5" t="s">
        <v>1122</v>
      </c>
      <c r="G208" s="37" t="s">
        <v>35</v>
      </c>
      <c r="H208" s="19" t="s">
        <v>1092</v>
      </c>
      <c r="I208" s="3"/>
      <c r="J208" s="46">
        <v>43458</v>
      </c>
      <c r="K208" s="37" t="s">
        <v>1091</v>
      </c>
      <c r="L208" s="25">
        <v>2242720</v>
      </c>
      <c r="M208" s="25">
        <v>112136</v>
      </c>
      <c r="N208" s="25">
        <v>2354856</v>
      </c>
      <c r="O208" s="3"/>
      <c r="P208" s="3"/>
      <c r="Q208" s="3"/>
      <c r="R208" s="3"/>
    </row>
    <row r="209" spans="1:18" ht="39" x14ac:dyDescent="0.2">
      <c r="A209" s="14">
        <v>203</v>
      </c>
      <c r="B209" s="18" t="s">
        <v>895</v>
      </c>
      <c r="C209" s="16" t="s">
        <v>825</v>
      </c>
      <c r="D209" s="7" t="s">
        <v>1027</v>
      </c>
      <c r="E209" s="45">
        <v>33600000</v>
      </c>
      <c r="F209" s="5" t="s">
        <v>1122</v>
      </c>
      <c r="G209" s="37" t="s">
        <v>35</v>
      </c>
      <c r="H209" s="19" t="s">
        <v>1092</v>
      </c>
      <c r="I209" s="3"/>
      <c r="J209" s="46">
        <v>43458</v>
      </c>
      <c r="K209" s="37" t="s">
        <v>1091</v>
      </c>
      <c r="L209" s="25">
        <v>11572.75</v>
      </c>
      <c r="M209" s="25">
        <v>578.64</v>
      </c>
      <c r="N209" s="25">
        <v>12151.39</v>
      </c>
      <c r="O209" s="3"/>
      <c r="P209" s="3"/>
      <c r="Q209" s="3"/>
      <c r="R209" s="3"/>
    </row>
    <row r="210" spans="1:18" ht="39" x14ac:dyDescent="0.2">
      <c r="A210" s="14">
        <v>204</v>
      </c>
      <c r="B210" s="18" t="s">
        <v>895</v>
      </c>
      <c r="C210" s="16" t="s">
        <v>826</v>
      </c>
      <c r="D210" s="7" t="s">
        <v>1028</v>
      </c>
      <c r="E210" s="45">
        <v>33600000</v>
      </c>
      <c r="F210" s="5" t="s">
        <v>1122</v>
      </c>
      <c r="G210" s="37" t="s">
        <v>35</v>
      </c>
      <c r="H210" s="19" t="s">
        <v>1092</v>
      </c>
      <c r="I210" s="3"/>
      <c r="J210" s="46">
        <v>43458</v>
      </c>
      <c r="K210" s="37" t="s">
        <v>1091</v>
      </c>
      <c r="L210" s="25">
        <v>4848</v>
      </c>
      <c r="M210" s="25">
        <v>242.4</v>
      </c>
      <c r="N210" s="25">
        <v>5090.3999999999996</v>
      </c>
      <c r="O210" s="3"/>
      <c r="P210" s="3"/>
      <c r="Q210" s="3"/>
      <c r="R210" s="3"/>
    </row>
    <row r="211" spans="1:18" ht="39" x14ac:dyDescent="0.2">
      <c r="A211" s="14">
        <v>205</v>
      </c>
      <c r="B211" s="18" t="s">
        <v>895</v>
      </c>
      <c r="C211" s="16" t="s">
        <v>827</v>
      </c>
      <c r="D211" s="7" t="s">
        <v>1029</v>
      </c>
      <c r="E211" s="45">
        <v>33600000</v>
      </c>
      <c r="F211" s="5" t="s">
        <v>1122</v>
      </c>
      <c r="G211" s="37" t="s">
        <v>35</v>
      </c>
      <c r="H211" s="19" t="s">
        <v>1092</v>
      </c>
      <c r="I211" s="3"/>
      <c r="J211" s="46">
        <v>43458</v>
      </c>
      <c r="K211" s="37" t="s">
        <v>1091</v>
      </c>
      <c r="L211" s="25">
        <v>23108.799999999999</v>
      </c>
      <c r="M211" s="25">
        <v>1155.44</v>
      </c>
      <c r="N211" s="25">
        <v>24264.240000000002</v>
      </c>
      <c r="O211" s="3"/>
      <c r="P211" s="3"/>
      <c r="Q211" s="3"/>
      <c r="R211" s="3"/>
    </row>
    <row r="212" spans="1:18" ht="39" x14ac:dyDescent="0.2">
      <c r="A212" s="14">
        <v>206</v>
      </c>
      <c r="B212" s="18" t="s">
        <v>895</v>
      </c>
      <c r="C212" s="16" t="s">
        <v>828</v>
      </c>
      <c r="D212" s="7" t="s">
        <v>1030</v>
      </c>
      <c r="E212" s="45">
        <v>33600000</v>
      </c>
      <c r="F212" s="5" t="s">
        <v>1122</v>
      </c>
      <c r="G212" s="37" t="s">
        <v>35</v>
      </c>
      <c r="H212" s="19" t="s">
        <v>1092</v>
      </c>
      <c r="I212" s="3"/>
      <c r="J212" s="46">
        <v>43458</v>
      </c>
      <c r="K212" s="37" t="s">
        <v>1091</v>
      </c>
      <c r="L212" s="25">
        <v>24286.47</v>
      </c>
      <c r="M212" s="25">
        <v>1214.33</v>
      </c>
      <c r="N212" s="25">
        <v>25500.799999999999</v>
      </c>
      <c r="O212" s="3"/>
      <c r="P212" s="3"/>
      <c r="Q212" s="3"/>
      <c r="R212" s="3"/>
    </row>
    <row r="213" spans="1:18" ht="39" x14ac:dyDescent="0.2">
      <c r="A213" s="14">
        <v>207</v>
      </c>
      <c r="B213" s="18" t="s">
        <v>895</v>
      </c>
      <c r="C213" s="16" t="s">
        <v>829</v>
      </c>
      <c r="D213" s="7" t="s">
        <v>1031</v>
      </c>
      <c r="E213" s="45">
        <v>33600000</v>
      </c>
      <c r="F213" s="5" t="s">
        <v>1122</v>
      </c>
      <c r="G213" s="37" t="s">
        <v>35</v>
      </c>
      <c r="H213" s="19" t="s">
        <v>1092</v>
      </c>
      <c r="I213" s="3"/>
      <c r="J213" s="46">
        <v>43458</v>
      </c>
      <c r="K213" s="37" t="s">
        <v>1091</v>
      </c>
      <c r="L213" s="25">
        <v>24781.4</v>
      </c>
      <c r="M213" s="25">
        <v>1239.07</v>
      </c>
      <c r="N213" s="25">
        <v>26020.47</v>
      </c>
      <c r="O213" s="3"/>
      <c r="P213" s="3"/>
      <c r="Q213" s="3"/>
      <c r="R213" s="3"/>
    </row>
    <row r="214" spans="1:18" ht="29.25" x14ac:dyDescent="0.2">
      <c r="A214" s="14">
        <v>208</v>
      </c>
      <c r="B214" s="18" t="s">
        <v>895</v>
      </c>
      <c r="C214" s="16" t="s">
        <v>830</v>
      </c>
      <c r="D214" s="7" t="s">
        <v>1032</v>
      </c>
      <c r="E214" s="45">
        <v>33600000</v>
      </c>
      <c r="F214" s="5" t="s">
        <v>1122</v>
      </c>
      <c r="G214" s="37" t="s">
        <v>35</v>
      </c>
      <c r="H214" s="19" t="s">
        <v>1093</v>
      </c>
      <c r="I214" s="3"/>
      <c r="J214" s="46">
        <v>43458</v>
      </c>
      <c r="K214" s="37" t="s">
        <v>1091</v>
      </c>
      <c r="L214" s="25">
        <v>35099.199999999997</v>
      </c>
      <c r="M214" s="25">
        <v>1754.96</v>
      </c>
      <c r="N214" s="25">
        <v>36854.160000000003</v>
      </c>
      <c r="O214" s="3"/>
      <c r="P214" s="3"/>
      <c r="Q214" s="3"/>
      <c r="R214" s="3"/>
    </row>
    <row r="215" spans="1:18" ht="29.25" x14ac:dyDescent="0.2">
      <c r="A215" s="14">
        <v>209</v>
      </c>
      <c r="B215" s="18" t="s">
        <v>896</v>
      </c>
      <c r="C215" s="16" t="s">
        <v>831</v>
      </c>
      <c r="D215" s="7" t="s">
        <v>1033</v>
      </c>
      <c r="E215" s="45">
        <v>33600000</v>
      </c>
      <c r="F215" s="5" t="s">
        <v>1121</v>
      </c>
      <c r="G215" s="37" t="s">
        <v>35</v>
      </c>
      <c r="H215" s="19" t="s">
        <v>453</v>
      </c>
      <c r="I215" s="3"/>
      <c r="J215" s="46">
        <v>43462</v>
      </c>
      <c r="K215" s="37" t="s">
        <v>1091</v>
      </c>
      <c r="L215" s="25">
        <v>8471.68</v>
      </c>
      <c r="M215" s="25">
        <v>423.58</v>
      </c>
      <c r="N215" s="25">
        <v>8895.26</v>
      </c>
      <c r="O215" s="3"/>
      <c r="P215" s="3"/>
      <c r="Q215" s="3"/>
      <c r="R215" s="3"/>
    </row>
    <row r="216" spans="1:18" ht="29.25" x14ac:dyDescent="0.2">
      <c r="A216" s="14">
        <v>210</v>
      </c>
      <c r="B216" s="18" t="s">
        <v>896</v>
      </c>
      <c r="C216" s="16" t="s">
        <v>832</v>
      </c>
      <c r="D216" s="7" t="s">
        <v>1034</v>
      </c>
      <c r="E216" s="45">
        <v>33600000</v>
      </c>
      <c r="F216" s="5" t="s">
        <v>1121</v>
      </c>
      <c r="G216" s="37" t="s">
        <v>35</v>
      </c>
      <c r="H216" s="19" t="s">
        <v>1093</v>
      </c>
      <c r="I216" s="3"/>
      <c r="J216" s="46">
        <v>43458</v>
      </c>
      <c r="K216" s="37" t="s">
        <v>1091</v>
      </c>
      <c r="L216" s="25">
        <v>33441.9</v>
      </c>
      <c r="M216" s="25">
        <v>1672.1</v>
      </c>
      <c r="N216" s="25">
        <v>35114</v>
      </c>
      <c r="O216" s="3"/>
      <c r="P216" s="3"/>
      <c r="Q216" s="3"/>
      <c r="R216" s="3"/>
    </row>
    <row r="217" spans="1:18" ht="29.25" x14ac:dyDescent="0.2">
      <c r="A217" s="14">
        <v>211</v>
      </c>
      <c r="B217" s="18" t="s">
        <v>896</v>
      </c>
      <c r="C217" s="16" t="s">
        <v>833</v>
      </c>
      <c r="D217" s="7" t="s">
        <v>1035</v>
      </c>
      <c r="E217" s="45">
        <v>33600000</v>
      </c>
      <c r="F217" s="5" t="s">
        <v>1121</v>
      </c>
      <c r="G217" s="37" t="s">
        <v>35</v>
      </c>
      <c r="H217" s="19" t="s">
        <v>453</v>
      </c>
      <c r="I217" s="3"/>
      <c r="J217" s="46">
        <v>43462</v>
      </c>
      <c r="K217" s="37" t="s">
        <v>1091</v>
      </c>
      <c r="L217" s="25">
        <v>127660.8</v>
      </c>
      <c r="M217" s="25">
        <v>6383.04</v>
      </c>
      <c r="N217" s="25">
        <v>134043.84</v>
      </c>
      <c r="O217" s="3"/>
      <c r="P217" s="3"/>
      <c r="Q217" s="3"/>
      <c r="R217" s="3"/>
    </row>
    <row r="218" spans="1:18" ht="29.25" x14ac:dyDescent="0.2">
      <c r="A218" s="14">
        <v>212</v>
      </c>
      <c r="B218" s="18" t="s">
        <v>896</v>
      </c>
      <c r="C218" s="16" t="s">
        <v>834</v>
      </c>
      <c r="D218" s="7" t="s">
        <v>1036</v>
      </c>
      <c r="E218" s="45">
        <v>33600000</v>
      </c>
      <c r="F218" s="5" t="s">
        <v>1121</v>
      </c>
      <c r="G218" s="37" t="s">
        <v>35</v>
      </c>
      <c r="H218" s="19" t="s">
        <v>453</v>
      </c>
      <c r="I218" s="3"/>
      <c r="J218" s="46">
        <v>43462</v>
      </c>
      <c r="K218" s="37" t="s">
        <v>1091</v>
      </c>
      <c r="L218" s="25">
        <v>18067.2</v>
      </c>
      <c r="M218" s="25">
        <v>903.36</v>
      </c>
      <c r="N218" s="25">
        <v>18970.560000000001</v>
      </c>
      <c r="O218" s="3"/>
      <c r="P218" s="3"/>
      <c r="Q218" s="3"/>
      <c r="R218" s="3"/>
    </row>
    <row r="219" spans="1:18" ht="29.25" x14ac:dyDescent="0.2">
      <c r="A219" s="14">
        <v>213</v>
      </c>
      <c r="B219" s="18" t="s">
        <v>896</v>
      </c>
      <c r="C219" s="16" t="s">
        <v>835</v>
      </c>
      <c r="D219" s="7" t="s">
        <v>1037</v>
      </c>
      <c r="E219" s="45">
        <v>33600000</v>
      </c>
      <c r="F219" s="5" t="s">
        <v>1121</v>
      </c>
      <c r="G219" s="37" t="s">
        <v>35</v>
      </c>
      <c r="H219" s="19" t="s">
        <v>453</v>
      </c>
      <c r="I219" s="3"/>
      <c r="J219" s="46">
        <v>43462</v>
      </c>
      <c r="K219" s="37" t="s">
        <v>1091</v>
      </c>
      <c r="L219" s="25">
        <v>23526.6</v>
      </c>
      <c r="M219" s="25">
        <v>1176.33</v>
      </c>
      <c r="N219" s="25">
        <v>24702.93</v>
      </c>
      <c r="O219" s="3"/>
      <c r="P219" s="3"/>
      <c r="Q219" s="3"/>
      <c r="R219" s="3"/>
    </row>
    <row r="220" spans="1:18" ht="29.25" x14ac:dyDescent="0.2">
      <c r="A220" s="14">
        <v>214</v>
      </c>
      <c r="B220" s="18" t="s">
        <v>896</v>
      </c>
      <c r="C220" s="16" t="s">
        <v>836</v>
      </c>
      <c r="D220" s="7" t="s">
        <v>1038</v>
      </c>
      <c r="E220" s="45">
        <v>33600000</v>
      </c>
      <c r="F220" s="5" t="s">
        <v>1121</v>
      </c>
      <c r="G220" s="37" t="s">
        <v>35</v>
      </c>
      <c r="H220" s="19" t="s">
        <v>1093</v>
      </c>
      <c r="I220" s="3"/>
      <c r="J220" s="46">
        <v>43458</v>
      </c>
      <c r="K220" s="37" t="s">
        <v>1091</v>
      </c>
      <c r="L220" s="25">
        <v>30622.95</v>
      </c>
      <c r="M220" s="25">
        <v>1531.15</v>
      </c>
      <c r="N220" s="25">
        <v>32154.1</v>
      </c>
      <c r="O220" s="3"/>
      <c r="P220" s="3"/>
      <c r="Q220" s="3"/>
      <c r="R220" s="3"/>
    </row>
    <row r="221" spans="1:18" ht="29.25" x14ac:dyDescent="0.2">
      <c r="A221" s="14">
        <v>215</v>
      </c>
      <c r="B221" s="18" t="s">
        <v>896</v>
      </c>
      <c r="C221" s="16" t="s">
        <v>837</v>
      </c>
      <c r="D221" s="7" t="s">
        <v>1039</v>
      </c>
      <c r="E221" s="45">
        <v>33600000</v>
      </c>
      <c r="F221" s="5" t="s">
        <v>1121</v>
      </c>
      <c r="G221" s="37" t="s">
        <v>35</v>
      </c>
      <c r="H221" s="19" t="s">
        <v>1093</v>
      </c>
      <c r="I221" s="3"/>
      <c r="J221" s="46">
        <v>43458</v>
      </c>
      <c r="K221" s="37" t="s">
        <v>1091</v>
      </c>
      <c r="L221" s="25">
        <v>28833.25</v>
      </c>
      <c r="M221" s="25">
        <v>1441.66</v>
      </c>
      <c r="N221" s="25">
        <v>30274.91</v>
      </c>
      <c r="O221" s="3"/>
      <c r="P221" s="3"/>
      <c r="Q221" s="3"/>
      <c r="R221" s="3"/>
    </row>
    <row r="222" spans="1:18" ht="29.25" x14ac:dyDescent="0.2">
      <c r="A222" s="14">
        <v>216</v>
      </c>
      <c r="B222" s="18" t="s">
        <v>896</v>
      </c>
      <c r="C222" s="16" t="s">
        <v>838</v>
      </c>
      <c r="D222" s="7" t="s">
        <v>1040</v>
      </c>
      <c r="E222" s="45">
        <v>33600000</v>
      </c>
      <c r="F222" s="5" t="s">
        <v>1121</v>
      </c>
      <c r="G222" s="37" t="s">
        <v>35</v>
      </c>
      <c r="H222" s="19" t="s">
        <v>1093</v>
      </c>
      <c r="I222" s="3"/>
      <c r="J222" s="46">
        <v>43458</v>
      </c>
      <c r="K222" s="37" t="s">
        <v>1091</v>
      </c>
      <c r="L222" s="25">
        <v>32600.7</v>
      </c>
      <c r="M222" s="25">
        <v>1630.04</v>
      </c>
      <c r="N222" s="25">
        <v>34230.74</v>
      </c>
      <c r="O222" s="3"/>
      <c r="P222" s="3"/>
      <c r="Q222" s="3"/>
      <c r="R222" s="3"/>
    </row>
    <row r="223" spans="1:18" ht="29.25" x14ac:dyDescent="0.2">
      <c r="A223" s="14">
        <v>217</v>
      </c>
      <c r="B223" s="18" t="s">
        <v>896</v>
      </c>
      <c r="C223" s="16" t="s">
        <v>839</v>
      </c>
      <c r="D223" s="7" t="s">
        <v>1041</v>
      </c>
      <c r="E223" s="45">
        <v>33600000</v>
      </c>
      <c r="F223" s="5" t="s">
        <v>1121</v>
      </c>
      <c r="G223" s="37" t="s">
        <v>35</v>
      </c>
      <c r="H223" s="19" t="s">
        <v>1093</v>
      </c>
      <c r="I223" s="3"/>
      <c r="J223" s="46">
        <v>43458</v>
      </c>
      <c r="K223" s="37" t="s">
        <v>1091</v>
      </c>
      <c r="L223" s="25">
        <v>17263.8</v>
      </c>
      <c r="M223" s="25">
        <v>863.19</v>
      </c>
      <c r="N223" s="25">
        <v>18126.990000000002</v>
      </c>
      <c r="O223" s="3"/>
      <c r="P223" s="3"/>
      <c r="Q223" s="3"/>
      <c r="R223" s="3"/>
    </row>
    <row r="224" spans="1:18" ht="29.25" x14ac:dyDescent="0.2">
      <c r="A224" s="14">
        <v>218</v>
      </c>
      <c r="B224" s="18" t="s">
        <v>896</v>
      </c>
      <c r="C224" s="16" t="s">
        <v>840</v>
      </c>
      <c r="D224" s="7" t="s">
        <v>1042</v>
      </c>
      <c r="E224" s="45">
        <v>33600000</v>
      </c>
      <c r="F224" s="5" t="s">
        <v>1121</v>
      </c>
      <c r="G224" s="37" t="s">
        <v>35</v>
      </c>
      <c r="H224" s="19" t="s">
        <v>453</v>
      </c>
      <c r="I224" s="3"/>
      <c r="J224" s="46">
        <v>43462</v>
      </c>
      <c r="K224" s="37" t="s">
        <v>1091</v>
      </c>
      <c r="L224" s="25">
        <v>62017.2</v>
      </c>
      <c r="M224" s="25">
        <v>3100.86</v>
      </c>
      <c r="N224" s="25">
        <v>65118.06</v>
      </c>
      <c r="O224" s="3"/>
      <c r="P224" s="3"/>
      <c r="Q224" s="3"/>
      <c r="R224" s="3"/>
    </row>
    <row r="225" spans="1:18" ht="29.25" x14ac:dyDescent="0.2">
      <c r="A225" s="14">
        <v>219</v>
      </c>
      <c r="B225" s="18" t="s">
        <v>896</v>
      </c>
      <c r="C225" s="16" t="s">
        <v>841</v>
      </c>
      <c r="D225" s="7" t="s">
        <v>1043</v>
      </c>
      <c r="E225" s="45">
        <v>33600000</v>
      </c>
      <c r="F225" s="5" t="s">
        <v>1121</v>
      </c>
      <c r="G225" s="37" t="s">
        <v>35</v>
      </c>
      <c r="H225" s="19" t="s">
        <v>453</v>
      </c>
      <c r="I225" s="3"/>
      <c r="J225" s="46">
        <v>43462</v>
      </c>
      <c r="K225" s="37" t="s">
        <v>1091</v>
      </c>
      <c r="L225" s="25">
        <v>36847.800000000003</v>
      </c>
      <c r="M225" s="25">
        <v>1842.39</v>
      </c>
      <c r="N225" s="25">
        <v>38690.19</v>
      </c>
      <c r="O225" s="3"/>
      <c r="P225" s="3"/>
      <c r="Q225" s="3"/>
      <c r="R225" s="3"/>
    </row>
    <row r="226" spans="1:18" ht="29.25" x14ac:dyDescent="0.2">
      <c r="A226" s="14">
        <v>220</v>
      </c>
      <c r="B226" s="18" t="s">
        <v>896</v>
      </c>
      <c r="C226" s="16" t="s">
        <v>842</v>
      </c>
      <c r="D226" s="7" t="s">
        <v>1044</v>
      </c>
      <c r="E226" s="45">
        <v>33600000</v>
      </c>
      <c r="F226" s="5" t="s">
        <v>1121</v>
      </c>
      <c r="G226" s="37" t="s">
        <v>35</v>
      </c>
      <c r="H226" s="19" t="s">
        <v>1093</v>
      </c>
      <c r="I226" s="3"/>
      <c r="J226" s="46">
        <v>43458</v>
      </c>
      <c r="K226" s="37" t="s">
        <v>1091</v>
      </c>
      <c r="L226" s="25">
        <v>23815.8</v>
      </c>
      <c r="M226" s="25">
        <v>1190.79</v>
      </c>
      <c r="N226" s="25">
        <v>25006.59</v>
      </c>
      <c r="O226" s="3"/>
      <c r="P226" s="3"/>
      <c r="Q226" s="3"/>
      <c r="R226" s="3"/>
    </row>
    <row r="227" spans="1:18" ht="39" x14ac:dyDescent="0.2">
      <c r="A227" s="14">
        <v>221</v>
      </c>
      <c r="B227" s="18" t="s">
        <v>896</v>
      </c>
      <c r="C227" s="16" t="s">
        <v>843</v>
      </c>
      <c r="D227" s="7" t="s">
        <v>1045</v>
      </c>
      <c r="E227" s="45">
        <v>33600000</v>
      </c>
      <c r="F227" s="5" t="s">
        <v>1121</v>
      </c>
      <c r="G227" s="37" t="s">
        <v>35</v>
      </c>
      <c r="H227" s="19" t="s">
        <v>1092</v>
      </c>
      <c r="I227" s="3"/>
      <c r="J227" s="46">
        <v>43458</v>
      </c>
      <c r="K227" s="37" t="s">
        <v>1091</v>
      </c>
      <c r="L227" s="25">
        <v>457516.84</v>
      </c>
      <c r="M227" s="25">
        <v>22875.84</v>
      </c>
      <c r="N227" s="25">
        <v>480392.68</v>
      </c>
      <c r="O227" s="3"/>
      <c r="P227" s="3"/>
      <c r="Q227" s="3"/>
      <c r="R227" s="3"/>
    </row>
    <row r="228" spans="1:18" ht="29.25" x14ac:dyDescent="0.2">
      <c r="A228" s="14">
        <v>222</v>
      </c>
      <c r="B228" s="18" t="s">
        <v>896</v>
      </c>
      <c r="C228" s="16" t="s">
        <v>844</v>
      </c>
      <c r="D228" s="7" t="s">
        <v>1046</v>
      </c>
      <c r="E228" s="45">
        <v>33600000</v>
      </c>
      <c r="F228" s="5" t="s">
        <v>1121</v>
      </c>
      <c r="G228" s="37" t="s">
        <v>35</v>
      </c>
      <c r="H228" s="19" t="s">
        <v>1093</v>
      </c>
      <c r="I228" s="3"/>
      <c r="J228" s="46">
        <v>43458</v>
      </c>
      <c r="K228" s="37" t="s">
        <v>1091</v>
      </c>
      <c r="L228" s="25">
        <v>14235.9</v>
      </c>
      <c r="M228" s="25">
        <v>711.8</v>
      </c>
      <c r="N228" s="25">
        <v>14947.7</v>
      </c>
      <c r="O228" s="3"/>
      <c r="P228" s="3"/>
      <c r="Q228" s="3"/>
      <c r="R228" s="3"/>
    </row>
    <row r="229" spans="1:18" ht="29.25" x14ac:dyDescent="0.2">
      <c r="A229" s="14">
        <v>223</v>
      </c>
      <c r="B229" s="18" t="s">
        <v>896</v>
      </c>
      <c r="C229" s="16" t="s">
        <v>845</v>
      </c>
      <c r="D229" s="7" t="s">
        <v>1047</v>
      </c>
      <c r="E229" s="45">
        <v>33600000</v>
      </c>
      <c r="F229" s="5" t="s">
        <v>1121</v>
      </c>
      <c r="G229" s="37" t="s">
        <v>35</v>
      </c>
      <c r="H229" s="19" t="s">
        <v>453</v>
      </c>
      <c r="I229" s="3"/>
      <c r="J229" s="46">
        <v>43462</v>
      </c>
      <c r="K229" s="37" t="s">
        <v>1091</v>
      </c>
      <c r="L229" s="25">
        <v>185768.05</v>
      </c>
      <c r="M229" s="25">
        <v>9288.4</v>
      </c>
      <c r="N229" s="25">
        <v>195056.45</v>
      </c>
      <c r="O229" s="3"/>
      <c r="P229" s="3"/>
      <c r="Q229" s="3"/>
      <c r="R229" s="3"/>
    </row>
    <row r="230" spans="1:18" ht="29.25" x14ac:dyDescent="0.2">
      <c r="A230" s="14">
        <v>224</v>
      </c>
      <c r="B230" s="18" t="s">
        <v>896</v>
      </c>
      <c r="C230" s="16" t="s">
        <v>846</v>
      </c>
      <c r="D230" s="7" t="s">
        <v>1048</v>
      </c>
      <c r="E230" s="45">
        <v>33600000</v>
      </c>
      <c r="F230" s="5" t="s">
        <v>1121</v>
      </c>
      <c r="G230" s="37" t="s">
        <v>35</v>
      </c>
      <c r="H230" s="19" t="s">
        <v>1093</v>
      </c>
      <c r="I230" s="3"/>
      <c r="J230" s="46">
        <v>43458</v>
      </c>
      <c r="K230" s="37" t="s">
        <v>1091</v>
      </c>
      <c r="L230" s="25">
        <v>9440</v>
      </c>
      <c r="M230" s="25">
        <v>472</v>
      </c>
      <c r="N230" s="25">
        <v>9912</v>
      </c>
      <c r="O230" s="3"/>
      <c r="P230" s="3"/>
      <c r="Q230" s="3"/>
      <c r="R230" s="3"/>
    </row>
    <row r="231" spans="1:18" ht="29.25" x14ac:dyDescent="0.2">
      <c r="A231" s="14">
        <v>225</v>
      </c>
      <c r="B231" s="18" t="s">
        <v>896</v>
      </c>
      <c r="C231" s="16" t="s">
        <v>847</v>
      </c>
      <c r="D231" s="7" t="s">
        <v>1049</v>
      </c>
      <c r="E231" s="45">
        <v>33600000</v>
      </c>
      <c r="F231" s="5" t="s">
        <v>1121</v>
      </c>
      <c r="G231" s="37" t="s">
        <v>35</v>
      </c>
      <c r="H231" s="19" t="s">
        <v>1094</v>
      </c>
      <c r="I231" s="3"/>
      <c r="J231" s="46">
        <v>43455</v>
      </c>
      <c r="K231" s="37" t="s">
        <v>1091</v>
      </c>
      <c r="L231" s="25">
        <v>1982481.74</v>
      </c>
      <c r="M231" s="25">
        <v>99124.09</v>
      </c>
      <c r="N231" s="25">
        <v>2081605.83</v>
      </c>
      <c r="O231" s="3"/>
      <c r="P231" s="3"/>
      <c r="Q231" s="3"/>
      <c r="R231" s="3"/>
    </row>
    <row r="232" spans="1:18" ht="29.25" x14ac:dyDescent="0.2">
      <c r="A232" s="14">
        <v>226</v>
      </c>
      <c r="B232" s="18" t="s">
        <v>896</v>
      </c>
      <c r="C232" s="16" t="s">
        <v>848</v>
      </c>
      <c r="D232" s="7" t="s">
        <v>1050</v>
      </c>
      <c r="E232" s="45">
        <v>33600000</v>
      </c>
      <c r="F232" s="5" t="s">
        <v>1121</v>
      </c>
      <c r="G232" s="37" t="s">
        <v>35</v>
      </c>
      <c r="H232" s="19" t="s">
        <v>453</v>
      </c>
      <c r="I232" s="3"/>
      <c r="J232" s="46">
        <v>43462</v>
      </c>
      <c r="K232" s="37" t="s">
        <v>1091</v>
      </c>
      <c r="L232" s="25">
        <v>27228</v>
      </c>
      <c r="M232" s="25">
        <v>1361.4</v>
      </c>
      <c r="N232" s="25">
        <v>28589.4</v>
      </c>
      <c r="O232" s="3"/>
      <c r="P232" s="3"/>
      <c r="Q232" s="3"/>
      <c r="R232" s="3"/>
    </row>
    <row r="233" spans="1:18" ht="29.25" x14ac:dyDescent="0.2">
      <c r="A233" s="14">
        <v>227</v>
      </c>
      <c r="B233" s="18" t="s">
        <v>896</v>
      </c>
      <c r="C233" s="16" t="s">
        <v>849</v>
      </c>
      <c r="D233" s="7" t="s">
        <v>1051</v>
      </c>
      <c r="E233" s="45">
        <v>33600000</v>
      </c>
      <c r="F233" s="5" t="s">
        <v>1121</v>
      </c>
      <c r="G233" s="37" t="s">
        <v>35</v>
      </c>
      <c r="H233" s="19" t="s">
        <v>453</v>
      </c>
      <c r="I233" s="3"/>
      <c r="J233" s="46">
        <v>43462</v>
      </c>
      <c r="K233" s="37" t="s">
        <v>1091</v>
      </c>
      <c r="L233" s="25">
        <v>55742</v>
      </c>
      <c r="M233" s="25">
        <v>2787.1</v>
      </c>
      <c r="N233" s="25">
        <v>58529.1</v>
      </c>
      <c r="O233" s="3"/>
      <c r="P233" s="3"/>
      <c r="Q233" s="3"/>
      <c r="R233" s="3"/>
    </row>
    <row r="234" spans="1:18" ht="29.25" x14ac:dyDescent="0.2">
      <c r="A234" s="14">
        <v>228</v>
      </c>
      <c r="B234" s="18" t="s">
        <v>896</v>
      </c>
      <c r="C234" s="16" t="s">
        <v>850</v>
      </c>
      <c r="D234" s="7" t="s">
        <v>1052</v>
      </c>
      <c r="E234" s="45">
        <v>33600000</v>
      </c>
      <c r="F234" s="5" t="s">
        <v>1121</v>
      </c>
      <c r="G234" s="37" t="s">
        <v>35</v>
      </c>
      <c r="H234" s="19" t="s">
        <v>1093</v>
      </c>
      <c r="I234" s="3"/>
      <c r="J234" s="46">
        <v>43458</v>
      </c>
      <c r="K234" s="37" t="s">
        <v>1091</v>
      </c>
      <c r="L234" s="25">
        <v>553.67999999999995</v>
      </c>
      <c r="M234" s="25">
        <v>27.68</v>
      </c>
      <c r="N234" s="25">
        <v>581.36</v>
      </c>
      <c r="O234" s="3"/>
      <c r="P234" s="3"/>
      <c r="Q234" s="3"/>
      <c r="R234" s="3"/>
    </row>
    <row r="235" spans="1:18" ht="29.25" x14ac:dyDescent="0.2">
      <c r="A235" s="14">
        <v>229</v>
      </c>
      <c r="B235" s="18" t="s">
        <v>896</v>
      </c>
      <c r="C235" s="16" t="s">
        <v>851</v>
      </c>
      <c r="D235" s="7" t="s">
        <v>1053</v>
      </c>
      <c r="E235" s="45">
        <v>33600000</v>
      </c>
      <c r="F235" s="5" t="s">
        <v>1121</v>
      </c>
      <c r="G235" s="37" t="s">
        <v>35</v>
      </c>
      <c r="H235" s="19" t="s">
        <v>1093</v>
      </c>
      <c r="I235" s="3"/>
      <c r="J235" s="46">
        <v>43458</v>
      </c>
      <c r="K235" s="37" t="s">
        <v>1091</v>
      </c>
      <c r="L235" s="25">
        <v>6103.44</v>
      </c>
      <c r="M235" s="25">
        <v>305.17</v>
      </c>
      <c r="N235" s="25">
        <v>6408.61</v>
      </c>
      <c r="O235" s="3"/>
      <c r="P235" s="3"/>
      <c r="Q235" s="3"/>
      <c r="R235" s="3"/>
    </row>
    <row r="236" spans="1:18" ht="29.25" x14ac:dyDescent="0.2">
      <c r="A236" s="14">
        <v>230</v>
      </c>
      <c r="B236" s="18" t="s">
        <v>896</v>
      </c>
      <c r="C236" s="16" t="s">
        <v>852</v>
      </c>
      <c r="D236" s="7" t="s">
        <v>1054</v>
      </c>
      <c r="E236" s="45">
        <v>33600000</v>
      </c>
      <c r="F236" s="5" t="s">
        <v>1121</v>
      </c>
      <c r="G236" s="37" t="s">
        <v>35</v>
      </c>
      <c r="H236" s="19" t="s">
        <v>1093</v>
      </c>
      <c r="I236" s="3"/>
      <c r="J236" s="46">
        <v>43458</v>
      </c>
      <c r="K236" s="37" t="s">
        <v>1091</v>
      </c>
      <c r="L236" s="25">
        <v>17552.080000000002</v>
      </c>
      <c r="M236" s="25">
        <v>877.6</v>
      </c>
      <c r="N236" s="25">
        <v>18429.68</v>
      </c>
      <c r="O236" s="3"/>
      <c r="P236" s="3"/>
      <c r="Q236" s="3"/>
      <c r="R236" s="3"/>
    </row>
    <row r="237" spans="1:18" ht="29.25" x14ac:dyDescent="0.2">
      <c r="A237" s="14">
        <v>231</v>
      </c>
      <c r="B237" s="18" t="s">
        <v>896</v>
      </c>
      <c r="C237" s="16" t="s">
        <v>853</v>
      </c>
      <c r="D237" s="7" t="s">
        <v>1055</v>
      </c>
      <c r="E237" s="45">
        <v>33600000</v>
      </c>
      <c r="F237" s="5" t="s">
        <v>1121</v>
      </c>
      <c r="G237" s="37" t="s">
        <v>35</v>
      </c>
      <c r="H237" s="19" t="s">
        <v>1093</v>
      </c>
      <c r="I237" s="3"/>
      <c r="J237" s="46">
        <v>43458</v>
      </c>
      <c r="K237" s="37" t="s">
        <v>1091</v>
      </c>
      <c r="L237" s="25">
        <v>20362.259999999998</v>
      </c>
      <c r="M237" s="25">
        <v>1018.11</v>
      </c>
      <c r="N237" s="25">
        <v>21380.37</v>
      </c>
      <c r="O237" s="3"/>
      <c r="P237" s="3"/>
      <c r="Q237" s="3"/>
      <c r="R237" s="3"/>
    </row>
    <row r="238" spans="1:18" ht="29.25" x14ac:dyDescent="0.2">
      <c r="A238" s="14">
        <v>232</v>
      </c>
      <c r="B238" s="18" t="s">
        <v>896</v>
      </c>
      <c r="C238" s="16" t="s">
        <v>854</v>
      </c>
      <c r="D238" s="7" t="s">
        <v>1056</v>
      </c>
      <c r="E238" s="45">
        <v>33600000</v>
      </c>
      <c r="F238" s="5" t="s">
        <v>1121</v>
      </c>
      <c r="G238" s="37" t="s">
        <v>35</v>
      </c>
      <c r="H238" s="19" t="s">
        <v>1093</v>
      </c>
      <c r="I238" s="3"/>
      <c r="J238" s="46">
        <v>43458</v>
      </c>
      <c r="K238" s="37" t="s">
        <v>1091</v>
      </c>
      <c r="L238" s="25">
        <v>7428.4</v>
      </c>
      <c r="M238" s="25">
        <v>371.42</v>
      </c>
      <c r="N238" s="25">
        <v>7799.82</v>
      </c>
      <c r="O238" s="3"/>
      <c r="P238" s="3"/>
      <c r="Q238" s="3"/>
      <c r="R238" s="3"/>
    </row>
    <row r="239" spans="1:18" ht="29.25" x14ac:dyDescent="0.2">
      <c r="A239" s="14">
        <v>233</v>
      </c>
      <c r="B239" s="18" t="s">
        <v>896</v>
      </c>
      <c r="C239" s="16" t="s">
        <v>855</v>
      </c>
      <c r="D239" s="7" t="s">
        <v>1057</v>
      </c>
      <c r="E239" s="45">
        <v>33600000</v>
      </c>
      <c r="F239" s="5" t="s">
        <v>1121</v>
      </c>
      <c r="G239" s="37" t="s">
        <v>35</v>
      </c>
      <c r="H239" s="19" t="s">
        <v>1093</v>
      </c>
      <c r="I239" s="3"/>
      <c r="J239" s="46">
        <v>43458</v>
      </c>
      <c r="K239" s="37" t="s">
        <v>1091</v>
      </c>
      <c r="L239" s="25">
        <v>3251.4</v>
      </c>
      <c r="M239" s="25">
        <v>162.57</v>
      </c>
      <c r="N239" s="25">
        <v>3413.97</v>
      </c>
      <c r="O239" s="3"/>
      <c r="P239" s="3"/>
      <c r="Q239" s="3"/>
      <c r="R239" s="3"/>
    </row>
    <row r="240" spans="1:18" ht="29.25" x14ac:dyDescent="0.2">
      <c r="A240" s="14">
        <v>234</v>
      </c>
      <c r="B240" s="18" t="s">
        <v>896</v>
      </c>
      <c r="C240" s="16" t="s">
        <v>856</v>
      </c>
      <c r="D240" s="7" t="s">
        <v>1058</v>
      </c>
      <c r="E240" s="45">
        <v>33600000</v>
      </c>
      <c r="F240" s="5" t="s">
        <v>1121</v>
      </c>
      <c r="G240" s="37" t="s">
        <v>35</v>
      </c>
      <c r="H240" s="19" t="s">
        <v>1093</v>
      </c>
      <c r="I240" s="3"/>
      <c r="J240" s="46">
        <v>43458</v>
      </c>
      <c r="K240" s="37" t="s">
        <v>1091</v>
      </c>
      <c r="L240" s="25">
        <v>10320.73</v>
      </c>
      <c r="M240" s="25">
        <v>516.04</v>
      </c>
      <c r="N240" s="25">
        <v>10836.77</v>
      </c>
      <c r="O240" s="3"/>
      <c r="P240" s="3"/>
      <c r="Q240" s="3"/>
      <c r="R240" s="3"/>
    </row>
    <row r="241" spans="1:18" ht="29.25" x14ac:dyDescent="0.2">
      <c r="A241" s="14">
        <v>235</v>
      </c>
      <c r="B241" s="18" t="s">
        <v>896</v>
      </c>
      <c r="C241" s="16" t="s">
        <v>857</v>
      </c>
      <c r="D241" s="7" t="s">
        <v>1059</v>
      </c>
      <c r="E241" s="45">
        <v>33600000</v>
      </c>
      <c r="F241" s="5" t="s">
        <v>1121</v>
      </c>
      <c r="G241" s="37" t="s">
        <v>35</v>
      </c>
      <c r="H241" s="19" t="s">
        <v>1093</v>
      </c>
      <c r="I241" s="3"/>
      <c r="J241" s="46">
        <v>43458</v>
      </c>
      <c r="K241" s="37" t="s">
        <v>1091</v>
      </c>
      <c r="L241" s="25">
        <v>12541.4</v>
      </c>
      <c r="M241" s="25">
        <v>627.07000000000005</v>
      </c>
      <c r="N241" s="25">
        <v>13168.47</v>
      </c>
      <c r="O241" s="3"/>
      <c r="P241" s="3"/>
      <c r="Q241" s="3"/>
      <c r="R241" s="3"/>
    </row>
    <row r="242" spans="1:18" ht="39" x14ac:dyDescent="0.2">
      <c r="A242" s="14">
        <v>236</v>
      </c>
      <c r="B242" s="18" t="s">
        <v>896</v>
      </c>
      <c r="C242" s="16" t="s">
        <v>858</v>
      </c>
      <c r="D242" s="7" t="s">
        <v>1060</v>
      </c>
      <c r="E242" s="45">
        <v>33600000</v>
      </c>
      <c r="F242" s="5" t="s">
        <v>1121</v>
      </c>
      <c r="G242" s="37" t="s">
        <v>35</v>
      </c>
      <c r="H242" s="19" t="s">
        <v>1092</v>
      </c>
      <c r="I242" s="3"/>
      <c r="J242" s="46">
        <v>43458</v>
      </c>
      <c r="K242" s="37" t="s">
        <v>1091</v>
      </c>
      <c r="L242" s="25">
        <v>21632.73</v>
      </c>
      <c r="M242" s="25">
        <v>1081.6400000000001</v>
      </c>
      <c r="N242" s="25">
        <v>22714.37</v>
      </c>
      <c r="O242" s="3"/>
      <c r="P242" s="3"/>
      <c r="Q242" s="3"/>
      <c r="R242" s="3"/>
    </row>
    <row r="243" spans="1:18" ht="29.25" x14ac:dyDescent="0.2">
      <c r="A243" s="14">
        <v>237</v>
      </c>
      <c r="B243" s="18" t="s">
        <v>896</v>
      </c>
      <c r="C243" s="16" t="s">
        <v>859</v>
      </c>
      <c r="D243" s="7" t="s">
        <v>1061</v>
      </c>
      <c r="E243" s="45">
        <v>33600000</v>
      </c>
      <c r="F243" s="5" t="s">
        <v>1121</v>
      </c>
      <c r="G243" s="37" t="s">
        <v>35</v>
      </c>
      <c r="H243" s="19" t="s">
        <v>1093</v>
      </c>
      <c r="I243" s="3"/>
      <c r="J243" s="46">
        <v>43458</v>
      </c>
      <c r="K243" s="37" t="s">
        <v>1091</v>
      </c>
      <c r="L243" s="25">
        <v>28443.439999999999</v>
      </c>
      <c r="M243" s="25">
        <v>1422.17</v>
      </c>
      <c r="N243" s="25">
        <v>29865.61</v>
      </c>
      <c r="O243" s="3"/>
      <c r="P243" s="3"/>
      <c r="Q243" s="3"/>
      <c r="R243" s="3"/>
    </row>
    <row r="244" spans="1:18" ht="39" x14ac:dyDescent="0.2">
      <c r="A244" s="14">
        <v>238</v>
      </c>
      <c r="B244" s="18" t="s">
        <v>896</v>
      </c>
      <c r="C244" s="16" t="s">
        <v>860</v>
      </c>
      <c r="D244" s="7" t="s">
        <v>1062</v>
      </c>
      <c r="E244" s="45">
        <v>33600000</v>
      </c>
      <c r="F244" s="5" t="s">
        <v>1121</v>
      </c>
      <c r="G244" s="37" t="s">
        <v>35</v>
      </c>
      <c r="H244" s="19" t="s">
        <v>1092</v>
      </c>
      <c r="I244" s="3"/>
      <c r="J244" s="46">
        <v>43458</v>
      </c>
      <c r="K244" s="37" t="s">
        <v>1091</v>
      </c>
      <c r="L244" s="25">
        <v>27432.54</v>
      </c>
      <c r="M244" s="25">
        <v>1371.63</v>
      </c>
      <c r="N244" s="25">
        <v>28804.17</v>
      </c>
      <c r="O244" s="3"/>
      <c r="P244" s="3"/>
      <c r="Q244" s="3"/>
      <c r="R244" s="3"/>
    </row>
    <row r="245" spans="1:18" ht="29.25" x14ac:dyDescent="0.2">
      <c r="A245" s="14">
        <v>239</v>
      </c>
      <c r="B245" s="18" t="s">
        <v>896</v>
      </c>
      <c r="C245" s="16" t="s">
        <v>861</v>
      </c>
      <c r="D245" s="7" t="s">
        <v>1063</v>
      </c>
      <c r="E245" s="45">
        <v>33600000</v>
      </c>
      <c r="F245" s="5" t="s">
        <v>1121</v>
      </c>
      <c r="G245" s="37" t="s">
        <v>35</v>
      </c>
      <c r="H245" s="19" t="s">
        <v>1093</v>
      </c>
      <c r="I245" s="3"/>
      <c r="J245" s="46">
        <v>43458</v>
      </c>
      <c r="K245" s="37" t="s">
        <v>1091</v>
      </c>
      <c r="L245" s="25">
        <v>93584.7</v>
      </c>
      <c r="M245" s="25">
        <v>4679.24</v>
      </c>
      <c r="N245" s="25">
        <v>98263.94</v>
      </c>
      <c r="O245" s="3"/>
      <c r="P245" s="3"/>
      <c r="Q245" s="3"/>
      <c r="R245" s="3"/>
    </row>
    <row r="246" spans="1:18" ht="39" x14ac:dyDescent="0.2">
      <c r="A246" s="14">
        <v>240</v>
      </c>
      <c r="B246" s="18" t="s">
        <v>897</v>
      </c>
      <c r="C246" s="16" t="s">
        <v>862</v>
      </c>
      <c r="D246" s="7" t="s">
        <v>1064</v>
      </c>
      <c r="E246" s="45">
        <v>33600000</v>
      </c>
      <c r="F246" s="5" t="s">
        <v>1120</v>
      </c>
      <c r="G246" s="37" t="s">
        <v>35</v>
      </c>
      <c r="H246" s="19" t="s">
        <v>1092</v>
      </c>
      <c r="I246" s="3"/>
      <c r="J246" s="46">
        <v>43458</v>
      </c>
      <c r="K246" s="37" t="s">
        <v>1091</v>
      </c>
      <c r="L246" s="25">
        <v>5697.9</v>
      </c>
      <c r="M246" s="25">
        <v>284.89</v>
      </c>
      <c r="N246" s="25">
        <v>5982.79</v>
      </c>
      <c r="O246" s="3"/>
      <c r="P246" s="3"/>
      <c r="Q246" s="3"/>
      <c r="R246" s="3"/>
    </row>
    <row r="247" spans="1:18" ht="39" x14ac:dyDescent="0.2">
      <c r="A247" s="14">
        <v>241</v>
      </c>
      <c r="B247" s="18" t="s">
        <v>897</v>
      </c>
      <c r="C247" s="16" t="s">
        <v>863</v>
      </c>
      <c r="D247" s="7" t="s">
        <v>1065</v>
      </c>
      <c r="E247" s="45">
        <v>33600000</v>
      </c>
      <c r="F247" s="5" t="s">
        <v>1120</v>
      </c>
      <c r="G247" s="37" t="s">
        <v>35</v>
      </c>
      <c r="H247" s="19" t="s">
        <v>1092</v>
      </c>
      <c r="I247" s="3"/>
      <c r="J247" s="46">
        <v>43458</v>
      </c>
      <c r="K247" s="37" t="s">
        <v>1091</v>
      </c>
      <c r="L247" s="25">
        <v>25583.040000000001</v>
      </c>
      <c r="M247" s="25">
        <v>1279.1500000000001</v>
      </c>
      <c r="N247" s="25">
        <v>26862.19</v>
      </c>
      <c r="O247" s="3"/>
      <c r="P247" s="3"/>
      <c r="Q247" s="3"/>
      <c r="R247" s="3"/>
    </row>
    <row r="248" spans="1:18" ht="39" x14ac:dyDescent="0.2">
      <c r="A248" s="14">
        <v>242</v>
      </c>
      <c r="B248" s="18" t="s">
        <v>897</v>
      </c>
      <c r="C248" s="16" t="s">
        <v>864</v>
      </c>
      <c r="D248" s="7" t="s">
        <v>1066</v>
      </c>
      <c r="E248" s="45">
        <v>33600000</v>
      </c>
      <c r="F248" s="5" t="s">
        <v>1120</v>
      </c>
      <c r="G248" s="37" t="s">
        <v>35</v>
      </c>
      <c r="H248" s="19" t="s">
        <v>1092</v>
      </c>
      <c r="I248" s="3"/>
      <c r="J248" s="46">
        <v>43458</v>
      </c>
      <c r="K248" s="37" t="s">
        <v>1091</v>
      </c>
      <c r="L248" s="25">
        <v>56202</v>
      </c>
      <c r="M248" s="25">
        <v>2810.1</v>
      </c>
      <c r="N248" s="25">
        <v>59012.1</v>
      </c>
      <c r="O248" s="3"/>
      <c r="P248" s="3"/>
      <c r="Q248" s="3"/>
      <c r="R248" s="3"/>
    </row>
    <row r="249" spans="1:18" ht="39" x14ac:dyDescent="0.2">
      <c r="A249" s="14">
        <v>243</v>
      </c>
      <c r="B249" s="18" t="s">
        <v>897</v>
      </c>
      <c r="C249" s="16" t="s">
        <v>865</v>
      </c>
      <c r="D249" s="7" t="s">
        <v>1067</v>
      </c>
      <c r="E249" s="45">
        <v>33600000</v>
      </c>
      <c r="F249" s="5" t="s">
        <v>1120</v>
      </c>
      <c r="G249" s="37" t="s">
        <v>35</v>
      </c>
      <c r="H249" s="19" t="s">
        <v>1092</v>
      </c>
      <c r="I249" s="3"/>
      <c r="J249" s="46">
        <v>43458</v>
      </c>
      <c r="K249" s="37" t="s">
        <v>1091</v>
      </c>
      <c r="L249" s="25">
        <v>19012.8</v>
      </c>
      <c r="M249" s="25">
        <v>950.64</v>
      </c>
      <c r="N249" s="25">
        <v>19963.439999999999</v>
      </c>
      <c r="O249" s="3"/>
      <c r="P249" s="3"/>
      <c r="Q249" s="3"/>
      <c r="R249" s="3"/>
    </row>
    <row r="250" spans="1:18" ht="29.25" x14ac:dyDescent="0.2">
      <c r="A250" s="14">
        <v>244</v>
      </c>
      <c r="B250" s="18" t="s">
        <v>897</v>
      </c>
      <c r="C250" s="16" t="s">
        <v>866</v>
      </c>
      <c r="D250" s="7" t="s">
        <v>1068</v>
      </c>
      <c r="E250" s="45">
        <v>33600000</v>
      </c>
      <c r="F250" s="5" t="s">
        <v>1120</v>
      </c>
      <c r="G250" s="37" t="s">
        <v>35</v>
      </c>
      <c r="H250" s="19" t="s">
        <v>1093</v>
      </c>
      <c r="I250" s="3"/>
      <c r="J250" s="46">
        <v>43458</v>
      </c>
      <c r="K250" s="37" t="s">
        <v>1091</v>
      </c>
      <c r="L250" s="25">
        <v>24768.720000000001</v>
      </c>
      <c r="M250" s="25">
        <v>1238.44</v>
      </c>
      <c r="N250" s="25">
        <v>26007.16</v>
      </c>
      <c r="O250" s="3"/>
      <c r="P250" s="3"/>
      <c r="Q250" s="3"/>
      <c r="R250" s="3"/>
    </row>
    <row r="251" spans="1:18" ht="29.25" x14ac:dyDescent="0.2">
      <c r="A251" s="14">
        <v>245</v>
      </c>
      <c r="B251" s="18" t="s">
        <v>897</v>
      </c>
      <c r="C251" s="16" t="s">
        <v>1228</v>
      </c>
      <c r="D251" s="7" t="s">
        <v>1229</v>
      </c>
      <c r="E251" s="45">
        <v>33600000</v>
      </c>
      <c r="F251" s="5" t="s">
        <v>1120</v>
      </c>
      <c r="G251" s="37" t="s">
        <v>35</v>
      </c>
      <c r="H251" s="19" t="s">
        <v>1093</v>
      </c>
      <c r="I251" s="3"/>
      <c r="J251" s="46">
        <v>43458</v>
      </c>
      <c r="K251" s="37" t="s">
        <v>1091</v>
      </c>
      <c r="L251" s="25">
        <v>13684.44</v>
      </c>
      <c r="M251" s="25">
        <v>684.22</v>
      </c>
      <c r="N251" s="25">
        <v>14368.66</v>
      </c>
      <c r="O251" s="3"/>
      <c r="P251" s="3"/>
      <c r="Q251" s="3"/>
      <c r="R251" s="3"/>
    </row>
    <row r="252" spans="1:18" ht="29.25" x14ac:dyDescent="0.2">
      <c r="A252" s="14">
        <v>246</v>
      </c>
      <c r="B252" s="18" t="s">
        <v>897</v>
      </c>
      <c r="C252" s="16" t="s">
        <v>867</v>
      </c>
      <c r="D252" s="7" t="s">
        <v>1069</v>
      </c>
      <c r="E252" s="45">
        <v>33600000</v>
      </c>
      <c r="F252" s="5" t="s">
        <v>1120</v>
      </c>
      <c r="G252" s="37" t="s">
        <v>35</v>
      </c>
      <c r="H252" s="19" t="s">
        <v>1093</v>
      </c>
      <c r="I252" s="3"/>
      <c r="J252" s="46">
        <v>43458</v>
      </c>
      <c r="K252" s="37" t="s">
        <v>1091</v>
      </c>
      <c r="L252" s="25">
        <v>24768.15</v>
      </c>
      <c r="M252" s="25">
        <v>1238.4100000000001</v>
      </c>
      <c r="N252" s="25">
        <v>26006.560000000001</v>
      </c>
      <c r="O252" s="3"/>
      <c r="P252" s="3"/>
      <c r="Q252" s="3"/>
      <c r="R252" s="3"/>
    </row>
    <row r="253" spans="1:18" ht="39" x14ac:dyDescent="0.2">
      <c r="A253" s="14">
        <v>247</v>
      </c>
      <c r="B253" s="18" t="s">
        <v>897</v>
      </c>
      <c r="C253" s="16" t="s">
        <v>1231</v>
      </c>
      <c r="D253" s="7" t="s">
        <v>1230</v>
      </c>
      <c r="E253" s="45">
        <v>33600000</v>
      </c>
      <c r="F253" s="5" t="s">
        <v>1120</v>
      </c>
      <c r="G253" s="37" t="s">
        <v>35</v>
      </c>
      <c r="H253" s="19" t="s">
        <v>1092</v>
      </c>
      <c r="I253" s="3"/>
      <c r="J253" s="46">
        <v>43458</v>
      </c>
      <c r="K253" s="37" t="s">
        <v>1091</v>
      </c>
      <c r="L253" s="25">
        <v>68862.649999999994</v>
      </c>
      <c r="M253" s="25">
        <v>3443.13</v>
      </c>
      <c r="N253" s="25">
        <v>72305.78</v>
      </c>
      <c r="O253" s="3"/>
      <c r="P253" s="3"/>
      <c r="Q253" s="3"/>
      <c r="R253" s="3"/>
    </row>
    <row r="254" spans="1:18" ht="29.25" x14ac:dyDescent="0.2">
      <c r="A254" s="14">
        <v>248</v>
      </c>
      <c r="B254" s="18" t="s">
        <v>897</v>
      </c>
      <c r="C254" s="16" t="s">
        <v>868</v>
      </c>
      <c r="D254" s="7" t="s">
        <v>1070</v>
      </c>
      <c r="E254" s="45">
        <v>33600000</v>
      </c>
      <c r="F254" s="5" t="s">
        <v>1120</v>
      </c>
      <c r="G254" s="37" t="s">
        <v>35</v>
      </c>
      <c r="H254" s="19" t="s">
        <v>1094</v>
      </c>
      <c r="I254" s="3"/>
      <c r="J254" s="46">
        <v>43455</v>
      </c>
      <c r="K254" s="37" t="s">
        <v>1091</v>
      </c>
      <c r="L254" s="25">
        <v>301401</v>
      </c>
      <c r="M254" s="25">
        <v>15070.05</v>
      </c>
      <c r="N254" s="25">
        <v>316471.05</v>
      </c>
      <c r="O254" s="3"/>
      <c r="P254" s="3"/>
      <c r="Q254" s="3"/>
      <c r="R254" s="3"/>
    </row>
    <row r="255" spans="1:18" ht="39" x14ac:dyDescent="0.2">
      <c r="A255" s="14">
        <v>249</v>
      </c>
      <c r="B255" s="18" t="s">
        <v>897</v>
      </c>
      <c r="C255" s="16" t="s">
        <v>869</v>
      </c>
      <c r="D255" s="7" t="s">
        <v>1071</v>
      </c>
      <c r="E255" s="45">
        <v>33600000</v>
      </c>
      <c r="F255" s="5" t="s">
        <v>1120</v>
      </c>
      <c r="G255" s="37" t="s">
        <v>35</v>
      </c>
      <c r="H255" s="19" t="s">
        <v>1092</v>
      </c>
      <c r="I255" s="3"/>
      <c r="J255" s="46">
        <v>43458</v>
      </c>
      <c r="K255" s="37" t="s">
        <v>1091</v>
      </c>
      <c r="L255" s="25">
        <v>88924</v>
      </c>
      <c r="M255" s="25">
        <v>4446.2</v>
      </c>
      <c r="N255" s="25">
        <v>93370.2</v>
      </c>
      <c r="O255" s="3"/>
      <c r="P255" s="3"/>
      <c r="Q255" s="3"/>
      <c r="R255" s="3"/>
    </row>
    <row r="256" spans="1:18" ht="29.25" x14ac:dyDescent="0.2">
      <c r="A256" s="14">
        <v>250</v>
      </c>
      <c r="B256" s="18" t="s">
        <v>897</v>
      </c>
      <c r="C256" s="16" t="s">
        <v>870</v>
      </c>
      <c r="D256" s="7" t="s">
        <v>1072</v>
      </c>
      <c r="E256" s="45">
        <v>33600000</v>
      </c>
      <c r="F256" s="5" t="s">
        <v>1120</v>
      </c>
      <c r="G256" s="37" t="s">
        <v>35</v>
      </c>
      <c r="H256" s="19" t="s">
        <v>1093</v>
      </c>
      <c r="I256" s="3"/>
      <c r="J256" s="46">
        <v>43458</v>
      </c>
      <c r="K256" s="37" t="s">
        <v>1091</v>
      </c>
      <c r="L256" s="25">
        <v>20409.8</v>
      </c>
      <c r="M256" s="25">
        <v>1020.49</v>
      </c>
      <c r="N256" s="25">
        <v>21430.29</v>
      </c>
      <c r="O256" s="3"/>
      <c r="P256" s="3"/>
      <c r="Q256" s="3"/>
      <c r="R256" s="3"/>
    </row>
    <row r="257" spans="1:18" ht="29.25" x14ac:dyDescent="0.2">
      <c r="A257" s="14">
        <v>251</v>
      </c>
      <c r="B257" s="18" t="s">
        <v>897</v>
      </c>
      <c r="C257" s="16" t="s">
        <v>871</v>
      </c>
      <c r="D257" s="7" t="s">
        <v>1073</v>
      </c>
      <c r="E257" s="45">
        <v>33600000</v>
      </c>
      <c r="F257" s="5" t="s">
        <v>1120</v>
      </c>
      <c r="G257" s="37" t="s">
        <v>35</v>
      </c>
      <c r="H257" s="19" t="s">
        <v>1093</v>
      </c>
      <c r="I257" s="3"/>
      <c r="J257" s="46">
        <v>43458</v>
      </c>
      <c r="K257" s="37" t="s">
        <v>1091</v>
      </c>
      <c r="L257" s="25">
        <v>15860.3</v>
      </c>
      <c r="M257" s="25">
        <v>793.02</v>
      </c>
      <c r="N257" s="25">
        <v>16653.32</v>
      </c>
      <c r="O257" s="3"/>
      <c r="P257" s="3"/>
      <c r="Q257" s="3"/>
      <c r="R257" s="3"/>
    </row>
    <row r="258" spans="1:18" ht="39" x14ac:dyDescent="0.2">
      <c r="A258" s="14">
        <v>252</v>
      </c>
      <c r="B258" s="18" t="s">
        <v>897</v>
      </c>
      <c r="C258" s="16" t="s">
        <v>872</v>
      </c>
      <c r="D258" s="7" t="s">
        <v>1074</v>
      </c>
      <c r="E258" s="45">
        <v>33600000</v>
      </c>
      <c r="F258" s="5" t="s">
        <v>1120</v>
      </c>
      <c r="G258" s="37" t="s">
        <v>35</v>
      </c>
      <c r="H258" s="19" t="s">
        <v>1092</v>
      </c>
      <c r="I258" s="3"/>
      <c r="J258" s="46">
        <v>43458</v>
      </c>
      <c r="K258" s="37" t="s">
        <v>1091</v>
      </c>
      <c r="L258" s="25">
        <v>4996.8</v>
      </c>
      <c r="M258" s="25">
        <v>249.84</v>
      </c>
      <c r="N258" s="25">
        <v>5246.64</v>
      </c>
      <c r="O258" s="3"/>
      <c r="P258" s="3"/>
      <c r="Q258" s="3"/>
      <c r="R258" s="3"/>
    </row>
    <row r="259" spans="1:18" ht="29.25" x14ac:dyDescent="0.2">
      <c r="A259" s="14">
        <v>253</v>
      </c>
      <c r="B259" s="18" t="s">
        <v>897</v>
      </c>
      <c r="C259" s="16" t="s">
        <v>873</v>
      </c>
      <c r="D259" s="7" t="s">
        <v>1075</v>
      </c>
      <c r="E259" s="45">
        <v>33600000</v>
      </c>
      <c r="F259" s="5" t="s">
        <v>1120</v>
      </c>
      <c r="G259" s="37" t="s">
        <v>35</v>
      </c>
      <c r="H259" s="19" t="s">
        <v>453</v>
      </c>
      <c r="I259" s="3"/>
      <c r="J259" s="46">
        <v>43462</v>
      </c>
      <c r="K259" s="37" t="s">
        <v>1091</v>
      </c>
      <c r="L259" s="25">
        <v>1959.32</v>
      </c>
      <c r="M259" s="25">
        <v>97.97</v>
      </c>
      <c r="N259" s="25">
        <v>2057.29</v>
      </c>
      <c r="O259" s="3"/>
      <c r="P259" s="3"/>
      <c r="Q259" s="3"/>
      <c r="R259" s="3"/>
    </row>
    <row r="260" spans="1:18" ht="29.25" x14ac:dyDescent="0.2">
      <c r="A260" s="14">
        <v>254</v>
      </c>
      <c r="B260" s="18" t="s">
        <v>897</v>
      </c>
      <c r="C260" s="16" t="s">
        <v>874</v>
      </c>
      <c r="D260" s="7" t="s">
        <v>1076</v>
      </c>
      <c r="E260" s="45">
        <v>33600000</v>
      </c>
      <c r="F260" s="5" t="s">
        <v>1120</v>
      </c>
      <c r="G260" s="37" t="s">
        <v>35</v>
      </c>
      <c r="H260" s="19" t="s">
        <v>453</v>
      </c>
      <c r="I260" s="3"/>
      <c r="J260" s="46">
        <v>43462</v>
      </c>
      <c r="K260" s="37" t="s">
        <v>1091</v>
      </c>
      <c r="L260" s="25">
        <v>555.62</v>
      </c>
      <c r="M260" s="25">
        <v>27.78</v>
      </c>
      <c r="N260" s="25">
        <v>583.4</v>
      </c>
      <c r="O260" s="3"/>
      <c r="P260" s="3"/>
      <c r="Q260" s="3"/>
      <c r="R260" s="3"/>
    </row>
    <row r="261" spans="1:18" ht="29.25" x14ac:dyDescent="0.2">
      <c r="A261" s="14">
        <v>255</v>
      </c>
      <c r="B261" s="18" t="s">
        <v>897</v>
      </c>
      <c r="C261" s="16" t="s">
        <v>875</v>
      </c>
      <c r="D261" s="7" t="s">
        <v>1077</v>
      </c>
      <c r="E261" s="45">
        <v>33600000</v>
      </c>
      <c r="F261" s="5" t="s">
        <v>1120</v>
      </c>
      <c r="G261" s="37" t="s">
        <v>35</v>
      </c>
      <c r="H261" s="19" t="s">
        <v>453</v>
      </c>
      <c r="I261" s="3"/>
      <c r="J261" s="46">
        <v>43462</v>
      </c>
      <c r="K261" s="37" t="s">
        <v>1091</v>
      </c>
      <c r="L261" s="25">
        <v>1666.84</v>
      </c>
      <c r="M261" s="25">
        <v>83.34</v>
      </c>
      <c r="N261" s="25">
        <v>1750.18</v>
      </c>
      <c r="O261" s="3"/>
      <c r="P261" s="3"/>
      <c r="Q261" s="3"/>
      <c r="R261" s="3"/>
    </row>
    <row r="262" spans="1:18" ht="29.25" x14ac:dyDescent="0.2">
      <c r="A262" s="14">
        <v>256</v>
      </c>
      <c r="B262" s="18" t="s">
        <v>897</v>
      </c>
      <c r="C262" s="16" t="s">
        <v>1233</v>
      </c>
      <c r="D262" s="7" t="s">
        <v>1232</v>
      </c>
      <c r="E262" s="45">
        <v>33600000</v>
      </c>
      <c r="F262" s="5" t="s">
        <v>1120</v>
      </c>
      <c r="G262" s="37" t="s">
        <v>35</v>
      </c>
      <c r="H262" s="19" t="s">
        <v>1093</v>
      </c>
      <c r="I262" s="3"/>
      <c r="J262" s="46">
        <v>43458</v>
      </c>
      <c r="K262" s="37" t="s">
        <v>1091</v>
      </c>
      <c r="L262" s="25">
        <v>609</v>
      </c>
      <c r="M262" s="25">
        <v>69.599999999999994</v>
      </c>
      <c r="N262" s="25">
        <v>639.45000000000005</v>
      </c>
      <c r="O262" s="3"/>
      <c r="P262" s="3"/>
      <c r="Q262" s="3"/>
      <c r="R262" s="3"/>
    </row>
    <row r="263" spans="1:18" ht="29.25" x14ac:dyDescent="0.2">
      <c r="A263" s="14">
        <v>257</v>
      </c>
      <c r="B263" s="18" t="s">
        <v>897</v>
      </c>
      <c r="C263" s="16" t="s">
        <v>876</v>
      </c>
      <c r="D263" s="7" t="s">
        <v>1078</v>
      </c>
      <c r="E263" s="45">
        <v>33600000</v>
      </c>
      <c r="F263" s="5" t="s">
        <v>1120</v>
      </c>
      <c r="G263" s="37" t="s">
        <v>35</v>
      </c>
      <c r="H263" s="19" t="s">
        <v>1093</v>
      </c>
      <c r="I263" s="3"/>
      <c r="J263" s="46">
        <v>43458</v>
      </c>
      <c r="K263" s="37" t="s">
        <v>1091</v>
      </c>
      <c r="L263" s="25">
        <v>1670.92</v>
      </c>
      <c r="M263" s="25">
        <v>83.55</v>
      </c>
      <c r="N263" s="25">
        <v>1754.47</v>
      </c>
      <c r="O263" s="3"/>
      <c r="P263" s="3"/>
      <c r="Q263" s="3"/>
      <c r="R263" s="3"/>
    </row>
    <row r="264" spans="1:18" ht="29.25" x14ac:dyDescent="0.2">
      <c r="A264" s="14">
        <v>258</v>
      </c>
      <c r="B264" s="18" t="s">
        <v>897</v>
      </c>
      <c r="C264" s="16" t="s">
        <v>877</v>
      </c>
      <c r="D264" s="7" t="s">
        <v>1079</v>
      </c>
      <c r="E264" s="45">
        <v>33600000</v>
      </c>
      <c r="F264" s="5" t="s">
        <v>1120</v>
      </c>
      <c r="G264" s="37" t="s">
        <v>35</v>
      </c>
      <c r="H264" s="19" t="s">
        <v>1093</v>
      </c>
      <c r="I264" s="3"/>
      <c r="J264" s="46">
        <v>43458</v>
      </c>
      <c r="K264" s="37" t="s">
        <v>1091</v>
      </c>
      <c r="L264" s="25">
        <v>1124.8</v>
      </c>
      <c r="M264" s="25">
        <v>56.24</v>
      </c>
      <c r="N264" s="25">
        <v>1181.04</v>
      </c>
      <c r="O264" s="3"/>
      <c r="P264" s="3"/>
      <c r="Q264" s="3"/>
      <c r="R264" s="3"/>
    </row>
    <row r="265" spans="1:18" ht="39" x14ac:dyDescent="0.2">
      <c r="A265" s="14">
        <v>259</v>
      </c>
      <c r="B265" s="18" t="s">
        <v>897</v>
      </c>
      <c r="C265" s="16" t="s">
        <v>878</v>
      </c>
      <c r="D265" s="7" t="s">
        <v>1080</v>
      </c>
      <c r="E265" s="45">
        <v>33600000</v>
      </c>
      <c r="F265" s="5" t="s">
        <v>1120</v>
      </c>
      <c r="G265" s="37" t="s">
        <v>35</v>
      </c>
      <c r="H265" s="19" t="s">
        <v>1092</v>
      </c>
      <c r="I265" s="3"/>
      <c r="J265" s="46">
        <v>43458</v>
      </c>
      <c r="K265" s="37" t="s">
        <v>1091</v>
      </c>
      <c r="L265" s="25">
        <v>21641.040000000001</v>
      </c>
      <c r="M265" s="25">
        <v>1082.05</v>
      </c>
      <c r="N265" s="25">
        <v>22723.09</v>
      </c>
      <c r="O265" s="3"/>
      <c r="P265" s="3"/>
      <c r="Q265" s="3"/>
      <c r="R265" s="3"/>
    </row>
    <row r="266" spans="1:18" ht="39" x14ac:dyDescent="0.2">
      <c r="A266" s="14">
        <v>260</v>
      </c>
      <c r="B266" s="18" t="s">
        <v>898</v>
      </c>
      <c r="C266" s="16" t="s">
        <v>879</v>
      </c>
      <c r="D266" s="7" t="s">
        <v>1081</v>
      </c>
      <c r="E266" s="45">
        <v>33600000</v>
      </c>
      <c r="F266" s="5" t="s">
        <v>1128</v>
      </c>
      <c r="G266" s="37" t="s">
        <v>35</v>
      </c>
      <c r="H266" s="19" t="s">
        <v>1092</v>
      </c>
      <c r="I266" s="3"/>
      <c r="J266" s="46">
        <v>43458</v>
      </c>
      <c r="K266" s="37" t="s">
        <v>1091</v>
      </c>
      <c r="L266" s="25">
        <v>9276.09</v>
      </c>
      <c r="M266" s="25">
        <v>463.8</v>
      </c>
      <c r="N266" s="25">
        <v>9739.89</v>
      </c>
      <c r="O266" s="3"/>
      <c r="P266" s="3"/>
      <c r="Q266" s="3"/>
      <c r="R266" s="3"/>
    </row>
    <row r="267" spans="1:18" ht="29.25" x14ac:dyDescent="0.2">
      <c r="A267" s="14">
        <v>261</v>
      </c>
      <c r="B267" s="18" t="s">
        <v>898</v>
      </c>
      <c r="C267" s="16" t="s">
        <v>880</v>
      </c>
      <c r="D267" s="7" t="s">
        <v>1082</v>
      </c>
      <c r="E267" s="45">
        <v>33600000</v>
      </c>
      <c r="F267" s="5" t="s">
        <v>1128</v>
      </c>
      <c r="G267" s="37" t="s">
        <v>35</v>
      </c>
      <c r="H267" s="19" t="s">
        <v>1093</v>
      </c>
      <c r="I267" s="3"/>
      <c r="J267" s="46">
        <v>43458</v>
      </c>
      <c r="K267" s="37" t="s">
        <v>1091</v>
      </c>
      <c r="L267" s="25">
        <v>4833.6000000000004</v>
      </c>
      <c r="M267" s="25">
        <v>241.68</v>
      </c>
      <c r="N267" s="25">
        <v>5075.28</v>
      </c>
      <c r="O267" s="3"/>
      <c r="P267" s="3"/>
      <c r="Q267" s="3"/>
      <c r="R267" s="3"/>
    </row>
    <row r="268" spans="1:18" ht="29.25" x14ac:dyDescent="0.2">
      <c r="A268" s="14">
        <v>262</v>
      </c>
      <c r="B268" s="18" t="s">
        <v>898</v>
      </c>
      <c r="C268" s="16" t="s">
        <v>881</v>
      </c>
      <c r="D268" s="7" t="s">
        <v>1083</v>
      </c>
      <c r="E268" s="45">
        <v>33600000</v>
      </c>
      <c r="F268" s="5" t="s">
        <v>1128</v>
      </c>
      <c r="G268" s="37" t="s">
        <v>35</v>
      </c>
      <c r="H268" s="19" t="s">
        <v>1093</v>
      </c>
      <c r="I268" s="3"/>
      <c r="J268" s="46">
        <v>43458</v>
      </c>
      <c r="K268" s="37" t="s">
        <v>1091</v>
      </c>
      <c r="L268" s="25">
        <v>113328</v>
      </c>
      <c r="M268" s="25">
        <v>5666.4</v>
      </c>
      <c r="N268" s="25">
        <v>118994.4</v>
      </c>
      <c r="O268" s="3"/>
      <c r="P268" s="3"/>
      <c r="Q268" s="3"/>
      <c r="R268" s="3"/>
    </row>
    <row r="269" spans="1:18" ht="29.25" x14ac:dyDescent="0.2">
      <c r="A269" s="14">
        <v>263</v>
      </c>
      <c r="B269" s="18" t="s">
        <v>898</v>
      </c>
      <c r="C269" s="16" t="s">
        <v>882</v>
      </c>
      <c r="D269" s="7" t="s">
        <v>1084</v>
      </c>
      <c r="E269" s="45">
        <v>33600000</v>
      </c>
      <c r="F269" s="5" t="s">
        <v>1128</v>
      </c>
      <c r="G269" s="37" t="s">
        <v>35</v>
      </c>
      <c r="H269" s="19" t="s">
        <v>1093</v>
      </c>
      <c r="I269" s="3"/>
      <c r="J269" s="46">
        <v>43458</v>
      </c>
      <c r="K269" s="37" t="s">
        <v>1091</v>
      </c>
      <c r="L269" s="25">
        <v>43407</v>
      </c>
      <c r="M269" s="25">
        <v>2170.35</v>
      </c>
      <c r="N269" s="25">
        <v>45577.35</v>
      </c>
      <c r="O269" s="3"/>
      <c r="P269" s="3"/>
      <c r="Q269" s="3"/>
      <c r="R269" s="3"/>
    </row>
    <row r="270" spans="1:18" ht="29.25" x14ac:dyDescent="0.2">
      <c r="A270" s="14">
        <v>264</v>
      </c>
      <c r="B270" s="18" t="s">
        <v>898</v>
      </c>
      <c r="C270" s="16" t="s">
        <v>883</v>
      </c>
      <c r="D270" s="7" t="s">
        <v>1085</v>
      </c>
      <c r="E270" s="45">
        <v>33600000</v>
      </c>
      <c r="F270" s="5" t="s">
        <v>1128</v>
      </c>
      <c r="G270" s="37" t="s">
        <v>35</v>
      </c>
      <c r="H270" s="19" t="s">
        <v>1093</v>
      </c>
      <c r="I270" s="3"/>
      <c r="J270" s="46">
        <v>43458</v>
      </c>
      <c r="K270" s="37" t="s">
        <v>1091</v>
      </c>
      <c r="L270" s="25">
        <v>8691.2000000000007</v>
      </c>
      <c r="M270" s="25">
        <v>434.56</v>
      </c>
      <c r="N270" s="25">
        <v>9125.76</v>
      </c>
      <c r="O270" s="3"/>
      <c r="P270" s="3"/>
      <c r="Q270" s="3"/>
      <c r="R270" s="3"/>
    </row>
    <row r="271" spans="1:18" ht="29.25" x14ac:dyDescent="0.2">
      <c r="A271" s="14">
        <v>265</v>
      </c>
      <c r="B271" s="18" t="s">
        <v>898</v>
      </c>
      <c r="C271" s="16" t="s">
        <v>884</v>
      </c>
      <c r="D271" s="7" t="s">
        <v>1086</v>
      </c>
      <c r="E271" s="45">
        <v>33600000</v>
      </c>
      <c r="F271" s="5" t="s">
        <v>1128</v>
      </c>
      <c r="G271" s="37" t="s">
        <v>35</v>
      </c>
      <c r="H271" s="19" t="s">
        <v>1093</v>
      </c>
      <c r="I271" s="3"/>
      <c r="J271" s="46">
        <v>43458</v>
      </c>
      <c r="K271" s="37" t="s">
        <v>1091</v>
      </c>
      <c r="L271" s="25">
        <v>36921.300000000003</v>
      </c>
      <c r="M271" s="25">
        <v>1846.07</v>
      </c>
      <c r="N271" s="25">
        <v>38767.370000000003</v>
      </c>
      <c r="O271" s="3"/>
      <c r="P271" s="3"/>
      <c r="Q271" s="3"/>
      <c r="R271" s="3"/>
    </row>
    <row r="272" spans="1:18" ht="29.25" x14ac:dyDescent="0.2">
      <c r="A272" s="14">
        <v>266</v>
      </c>
      <c r="B272" s="18" t="s">
        <v>898</v>
      </c>
      <c r="C272" s="16" t="s">
        <v>885</v>
      </c>
      <c r="D272" s="7" t="s">
        <v>1087</v>
      </c>
      <c r="E272" s="45">
        <v>33600000</v>
      </c>
      <c r="F272" s="5" t="s">
        <v>1128</v>
      </c>
      <c r="G272" s="37" t="s">
        <v>35</v>
      </c>
      <c r="H272" s="19" t="s">
        <v>1093</v>
      </c>
      <c r="I272" s="3"/>
      <c r="J272" s="46">
        <v>43458</v>
      </c>
      <c r="K272" s="37" t="s">
        <v>1091</v>
      </c>
      <c r="L272" s="25">
        <v>18830</v>
      </c>
      <c r="M272" s="25">
        <v>941.5</v>
      </c>
      <c r="N272" s="25">
        <v>19771.5</v>
      </c>
      <c r="O272" s="3"/>
      <c r="P272" s="3"/>
      <c r="Q272" s="3"/>
      <c r="R272" s="3"/>
    </row>
    <row r="273" spans="1:18" ht="29.25" x14ac:dyDescent="0.2">
      <c r="A273" s="14">
        <v>267</v>
      </c>
      <c r="B273" s="18" t="s">
        <v>898</v>
      </c>
      <c r="C273" s="16" t="s">
        <v>886</v>
      </c>
      <c r="D273" s="7" t="s">
        <v>1088</v>
      </c>
      <c r="E273" s="45">
        <v>33600000</v>
      </c>
      <c r="F273" s="5" t="s">
        <v>1128</v>
      </c>
      <c r="G273" s="37" t="s">
        <v>35</v>
      </c>
      <c r="H273" s="19" t="s">
        <v>1093</v>
      </c>
      <c r="I273" s="3"/>
      <c r="J273" s="46">
        <v>43458</v>
      </c>
      <c r="K273" s="37" t="s">
        <v>1091</v>
      </c>
      <c r="L273" s="25">
        <v>24175.599999999999</v>
      </c>
      <c r="M273" s="25">
        <v>1208.78</v>
      </c>
      <c r="N273" s="25">
        <v>25384.38</v>
      </c>
      <c r="O273" s="3"/>
      <c r="P273" s="3"/>
      <c r="Q273" s="3"/>
      <c r="R273" s="3"/>
    </row>
    <row r="274" spans="1:18" ht="39" x14ac:dyDescent="0.2">
      <c r="A274" s="14">
        <v>268</v>
      </c>
      <c r="B274" s="18" t="s">
        <v>898</v>
      </c>
      <c r="C274" s="16" t="s">
        <v>887</v>
      </c>
      <c r="D274" s="7" t="s">
        <v>1089</v>
      </c>
      <c r="E274" s="45">
        <v>33600000</v>
      </c>
      <c r="F274" s="5" t="s">
        <v>1128</v>
      </c>
      <c r="G274" s="37" t="s">
        <v>35</v>
      </c>
      <c r="H274" s="19" t="s">
        <v>1092</v>
      </c>
      <c r="I274" s="3"/>
      <c r="J274" s="46">
        <v>43458</v>
      </c>
      <c r="K274" s="37" t="s">
        <v>1091</v>
      </c>
      <c r="L274" s="25">
        <v>1801.36</v>
      </c>
      <c r="M274" s="25">
        <v>90.07</v>
      </c>
      <c r="N274" s="25">
        <v>1891.43</v>
      </c>
      <c r="O274" s="3"/>
      <c r="P274" s="3"/>
      <c r="Q274" s="3"/>
      <c r="R274" s="3"/>
    </row>
    <row r="275" spans="1:18" ht="39" x14ac:dyDescent="0.2">
      <c r="A275" s="14">
        <v>269</v>
      </c>
      <c r="B275" s="18" t="s">
        <v>898</v>
      </c>
      <c r="C275" s="16" t="s">
        <v>888</v>
      </c>
      <c r="D275" s="7" t="s">
        <v>1090</v>
      </c>
      <c r="E275" s="45">
        <v>33600000</v>
      </c>
      <c r="F275" s="5" t="s">
        <v>1128</v>
      </c>
      <c r="G275" s="37" t="s">
        <v>35</v>
      </c>
      <c r="H275" s="19" t="s">
        <v>1092</v>
      </c>
      <c r="I275" s="3"/>
      <c r="J275" s="46">
        <v>43458</v>
      </c>
      <c r="K275" s="37" t="s">
        <v>1091</v>
      </c>
      <c r="L275" s="25">
        <v>13447.5</v>
      </c>
      <c r="M275" s="25">
        <v>672.38</v>
      </c>
      <c r="N275" s="25">
        <v>14119.88</v>
      </c>
      <c r="O275" s="3"/>
      <c r="P275" s="3"/>
      <c r="Q275" s="3"/>
      <c r="R275" s="3"/>
    </row>
  </sheetData>
  <mergeCells count="1">
    <mergeCell ref="A3:R3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ignoredErrors>
    <ignoredError sqref="E50:E7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zoomScaleNormal="100" workbookViewId="0">
      <selection activeCell="A3" sqref="A3:R3"/>
    </sheetView>
  </sheetViews>
  <sheetFormatPr defaultRowHeight="15" x14ac:dyDescent="0.25"/>
  <cols>
    <col min="1" max="1" width="6" customWidth="1"/>
    <col min="2" max="2" width="13" customWidth="1"/>
    <col min="3" max="3" width="22.140625" customWidth="1"/>
    <col min="9" max="9" width="11.28515625" customWidth="1"/>
    <col min="14" max="14" width="11.28515625" bestFit="1" customWidth="1"/>
    <col min="16" max="16" width="10.5703125" customWidth="1"/>
    <col min="17" max="17" width="10.140625" customWidth="1"/>
  </cols>
  <sheetData>
    <row r="1" spans="1:18" s="1" customFormat="1" ht="15" customHeight="1" x14ac:dyDescent="0.2">
      <c r="A1" s="2"/>
    </row>
    <row r="2" spans="1:18" s="1" customFormat="1" ht="15" customHeight="1" x14ac:dyDescent="0.2">
      <c r="A2" s="2"/>
    </row>
    <row r="3" spans="1:18" s="1" customFormat="1" ht="15" customHeight="1" x14ac:dyDescent="0.2">
      <c r="A3" s="85" t="s">
        <v>418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s="1" customFormat="1" ht="15" customHeight="1" x14ac:dyDescent="0.2">
      <c r="A4" s="2"/>
    </row>
    <row r="5" spans="1:18" s="1" customFormat="1" ht="36" x14ac:dyDescent="0.2">
      <c r="A5" s="13" t="s">
        <v>16</v>
      </c>
      <c r="B5" s="4" t="s">
        <v>17</v>
      </c>
      <c r="C5" s="4" t="s">
        <v>18</v>
      </c>
      <c r="D5" s="4" t="s">
        <v>148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</row>
    <row r="6" spans="1:18" s="1" customFormat="1" ht="15" customHeight="1" x14ac:dyDescent="0.2">
      <c r="A6" s="35">
        <v>0</v>
      </c>
      <c r="B6" s="36" t="s">
        <v>0</v>
      </c>
      <c r="C6" s="13" t="s">
        <v>1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7</v>
      </c>
      <c r="J6" s="13" t="s">
        <v>8</v>
      </c>
      <c r="K6" s="13" t="s">
        <v>9</v>
      </c>
      <c r="L6" s="13" t="s">
        <v>10</v>
      </c>
      <c r="M6" s="13" t="s">
        <v>11</v>
      </c>
      <c r="N6" s="13" t="s">
        <v>12</v>
      </c>
      <c r="O6" s="13" t="s">
        <v>13</v>
      </c>
      <c r="P6" s="13" t="s">
        <v>14</v>
      </c>
      <c r="Q6" s="13" t="s">
        <v>15</v>
      </c>
      <c r="R6" s="13" t="s">
        <v>197</v>
      </c>
    </row>
    <row r="7" spans="1:18" s="1" customFormat="1" ht="39" x14ac:dyDescent="0.2">
      <c r="A7" s="14">
        <v>1</v>
      </c>
      <c r="B7" s="17" t="s">
        <v>458</v>
      </c>
      <c r="C7" s="15" t="s">
        <v>419</v>
      </c>
      <c r="D7" s="11" t="s">
        <v>420</v>
      </c>
      <c r="E7" s="5">
        <v>79530000</v>
      </c>
      <c r="F7" s="31" t="s">
        <v>443</v>
      </c>
      <c r="G7" s="37" t="s">
        <v>444</v>
      </c>
      <c r="H7" s="10" t="s">
        <v>695</v>
      </c>
      <c r="I7" s="18"/>
      <c r="J7" s="24">
        <v>43242</v>
      </c>
      <c r="K7" s="17" t="s">
        <v>421</v>
      </c>
      <c r="L7" s="25">
        <v>185200</v>
      </c>
      <c r="M7" s="25">
        <v>46300</v>
      </c>
      <c r="N7" s="25">
        <v>231500</v>
      </c>
      <c r="O7" s="21"/>
      <c r="P7" s="32">
        <v>69929.05</v>
      </c>
      <c r="Q7" s="32"/>
      <c r="R7" s="60"/>
    </row>
    <row r="8" spans="1:18" s="1" customFormat="1" ht="97.5" customHeight="1" x14ac:dyDescent="0.2">
      <c r="A8" s="7">
        <v>2</v>
      </c>
      <c r="B8" s="18" t="s">
        <v>411</v>
      </c>
      <c r="C8" s="16" t="s">
        <v>506</v>
      </c>
      <c r="D8" s="11" t="s">
        <v>413</v>
      </c>
      <c r="E8" s="7">
        <v>60130000</v>
      </c>
      <c r="F8" s="31" t="s">
        <v>465</v>
      </c>
      <c r="G8" s="37" t="s">
        <v>444</v>
      </c>
      <c r="H8" s="17" t="s">
        <v>696</v>
      </c>
      <c r="I8" s="3"/>
      <c r="J8" s="24">
        <v>43263</v>
      </c>
      <c r="K8" s="37" t="s">
        <v>445</v>
      </c>
      <c r="L8" s="25">
        <v>375000</v>
      </c>
      <c r="M8" s="25">
        <v>0</v>
      </c>
      <c r="N8" s="25">
        <v>375000</v>
      </c>
      <c r="O8" s="82"/>
      <c r="P8" s="32">
        <v>125962</v>
      </c>
      <c r="Q8" s="48"/>
      <c r="R8" s="48"/>
    </row>
  </sheetData>
  <mergeCells count="1">
    <mergeCell ref="A3:R3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zoomScaleNormal="100" zoomScaleSheetLayoutView="100" workbookViewId="0">
      <selection activeCell="A3" sqref="A3:R3"/>
    </sheetView>
  </sheetViews>
  <sheetFormatPr defaultColWidth="9.140625" defaultRowHeight="9.75" x14ac:dyDescent="0.2"/>
  <cols>
    <col min="1" max="1" width="5.42578125" style="2" bestFit="1" customWidth="1"/>
    <col min="2" max="2" width="13.42578125" style="1" bestFit="1" customWidth="1"/>
    <col min="3" max="3" width="26.42578125" style="1" customWidth="1"/>
    <col min="4" max="4" width="9.140625" style="1"/>
    <col min="5" max="5" width="7" style="1" bestFit="1" customWidth="1"/>
    <col min="6" max="6" width="9.140625" style="1"/>
    <col min="7" max="7" width="15.7109375" style="1" bestFit="1" customWidth="1"/>
    <col min="8" max="8" width="12.140625" style="1" bestFit="1" customWidth="1"/>
    <col min="9" max="9" width="11.5703125" style="1" bestFit="1" customWidth="1"/>
    <col min="10" max="10" width="9.140625" style="1" bestFit="1" customWidth="1"/>
    <col min="11" max="11" width="11.85546875" style="1" bestFit="1" customWidth="1"/>
    <col min="12" max="12" width="11.5703125" style="1" bestFit="1" customWidth="1"/>
    <col min="13" max="13" width="8.85546875" style="1" bestFit="1" customWidth="1"/>
    <col min="14" max="14" width="12.140625" style="1" customWidth="1"/>
    <col min="15" max="15" width="6.85546875" style="1" bestFit="1" customWidth="1"/>
    <col min="16" max="16" width="10.85546875" style="1" customWidth="1"/>
    <col min="17" max="17" width="9.5703125" style="1" bestFit="1" customWidth="1"/>
    <col min="18" max="18" width="7.85546875" style="1" bestFit="1" customWidth="1"/>
    <col min="19" max="19" width="21.28515625" style="1" customWidth="1"/>
    <col min="20" max="20" width="10.140625" style="1" bestFit="1" customWidth="1"/>
    <col min="21" max="16384" width="9.140625" style="1"/>
  </cols>
  <sheetData>
    <row r="1" spans="1:19" ht="15" customHeight="1" x14ac:dyDescent="0.2"/>
    <row r="2" spans="1:19" ht="15" customHeight="1" x14ac:dyDescent="0.2"/>
    <row r="3" spans="1:19" ht="15" customHeight="1" x14ac:dyDescent="0.2">
      <c r="A3" s="85" t="s">
        <v>140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9" ht="15" customHeight="1" x14ac:dyDescent="0.2"/>
    <row r="5" spans="1:19" ht="36" customHeight="1" x14ac:dyDescent="0.2">
      <c r="A5" s="4" t="s">
        <v>16</v>
      </c>
      <c r="B5" s="4" t="s">
        <v>17</v>
      </c>
      <c r="C5" s="4" t="s">
        <v>18</v>
      </c>
      <c r="D5" s="4" t="s">
        <v>148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</row>
    <row r="6" spans="1:19" ht="15" customHeight="1" x14ac:dyDescent="0.2">
      <c r="A6" s="13">
        <v>0</v>
      </c>
      <c r="B6" s="13" t="s">
        <v>0</v>
      </c>
      <c r="C6" s="13" t="s">
        <v>1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7</v>
      </c>
      <c r="J6" s="13" t="s">
        <v>8</v>
      </c>
      <c r="K6" s="13" t="s">
        <v>9</v>
      </c>
      <c r="L6" s="13" t="s">
        <v>10</v>
      </c>
      <c r="M6" s="13" t="s">
        <v>11</v>
      </c>
      <c r="N6" s="13" t="s">
        <v>12</v>
      </c>
      <c r="O6" s="13" t="s">
        <v>13</v>
      </c>
      <c r="P6" s="13" t="s">
        <v>14</v>
      </c>
      <c r="Q6" s="13" t="s">
        <v>15</v>
      </c>
      <c r="R6" s="13" t="s">
        <v>197</v>
      </c>
    </row>
    <row r="7" spans="1:19" ht="48.75" x14ac:dyDescent="0.2">
      <c r="A7" s="14">
        <v>1</v>
      </c>
      <c r="B7" s="34" t="s">
        <v>98</v>
      </c>
      <c r="C7" s="16" t="s">
        <v>95</v>
      </c>
      <c r="D7" s="12" t="s">
        <v>188</v>
      </c>
      <c r="E7" s="5">
        <v>33100000</v>
      </c>
      <c r="F7" s="31" t="s">
        <v>112</v>
      </c>
      <c r="G7" s="17" t="s">
        <v>35</v>
      </c>
      <c r="H7" s="16" t="s">
        <v>113</v>
      </c>
      <c r="I7" s="18"/>
      <c r="J7" s="24">
        <v>43124</v>
      </c>
      <c r="K7" s="10" t="s">
        <v>142</v>
      </c>
      <c r="L7" s="25">
        <v>459900</v>
      </c>
      <c r="M7" s="25">
        <v>114975</v>
      </c>
      <c r="N7" s="25">
        <v>574875</v>
      </c>
      <c r="O7" s="21"/>
      <c r="P7" s="32">
        <v>574875</v>
      </c>
      <c r="Q7" s="27" t="s">
        <v>335</v>
      </c>
      <c r="R7" s="23"/>
    </row>
    <row r="8" spans="1:19" ht="97.5" x14ac:dyDescent="0.2">
      <c r="A8" s="14">
        <v>2</v>
      </c>
      <c r="B8" s="18" t="s">
        <v>1157</v>
      </c>
      <c r="C8" s="15" t="s">
        <v>96</v>
      </c>
      <c r="D8" s="11" t="s">
        <v>189</v>
      </c>
      <c r="E8" s="5">
        <v>48000000</v>
      </c>
      <c r="F8" s="5" t="s">
        <v>319</v>
      </c>
      <c r="G8" s="17" t="s">
        <v>35</v>
      </c>
      <c r="H8" s="17" t="s">
        <v>114</v>
      </c>
      <c r="I8" s="18"/>
      <c r="J8" s="28">
        <v>43174</v>
      </c>
      <c r="K8" s="10" t="s">
        <v>320</v>
      </c>
      <c r="L8" s="25">
        <v>14480000</v>
      </c>
      <c r="M8" s="25">
        <v>3620000</v>
      </c>
      <c r="N8" s="25">
        <v>18100000</v>
      </c>
      <c r="O8" s="20"/>
      <c r="P8" s="32">
        <v>9050000</v>
      </c>
      <c r="Q8" s="6"/>
      <c r="R8" s="23"/>
      <c r="S8" s="42"/>
    </row>
    <row r="9" spans="1:19" ht="68.25" x14ac:dyDescent="0.2">
      <c r="A9" s="14">
        <v>3</v>
      </c>
      <c r="B9" s="34" t="s">
        <v>99</v>
      </c>
      <c r="C9" s="16" t="s">
        <v>191</v>
      </c>
      <c r="D9" s="12" t="s">
        <v>190</v>
      </c>
      <c r="E9" s="5">
        <v>48000000</v>
      </c>
      <c r="F9" s="31" t="s">
        <v>117</v>
      </c>
      <c r="G9" s="15" t="s">
        <v>35</v>
      </c>
      <c r="H9" s="17" t="s">
        <v>116</v>
      </c>
      <c r="I9" s="18"/>
      <c r="J9" s="28">
        <v>43180</v>
      </c>
      <c r="K9" s="37" t="s">
        <v>323</v>
      </c>
      <c r="L9" s="44">
        <v>0</v>
      </c>
      <c r="M9" s="44">
        <v>0</v>
      </c>
      <c r="N9" s="44">
        <v>0</v>
      </c>
      <c r="O9" s="20"/>
      <c r="P9" s="32"/>
      <c r="Q9" s="27" t="s">
        <v>321</v>
      </c>
      <c r="R9" s="3"/>
    </row>
    <row r="10" spans="1:19" ht="39" x14ac:dyDescent="0.2">
      <c r="A10" s="14">
        <v>4</v>
      </c>
      <c r="B10" s="15" t="s">
        <v>87</v>
      </c>
      <c r="C10" s="15" t="s">
        <v>91</v>
      </c>
      <c r="D10" s="5" t="s">
        <v>149</v>
      </c>
      <c r="E10" s="5" t="s">
        <v>88</v>
      </c>
      <c r="F10" s="5" t="s">
        <v>89</v>
      </c>
      <c r="G10" s="15" t="s">
        <v>90</v>
      </c>
      <c r="H10" s="15" t="s">
        <v>57</v>
      </c>
      <c r="I10" s="15"/>
      <c r="J10" s="24">
        <v>43189</v>
      </c>
      <c r="K10" s="78" t="s">
        <v>138</v>
      </c>
      <c r="L10" s="25">
        <v>288000</v>
      </c>
      <c r="M10" s="25">
        <v>72000</v>
      </c>
      <c r="N10" s="25">
        <v>360000</v>
      </c>
      <c r="O10" s="5"/>
      <c r="P10" s="32">
        <v>360000</v>
      </c>
      <c r="Q10" s="26"/>
      <c r="R10" s="15"/>
    </row>
    <row r="11" spans="1:19" ht="58.5" x14ac:dyDescent="0.2">
      <c r="A11" s="14">
        <v>5</v>
      </c>
      <c r="B11" s="19" t="s">
        <v>286</v>
      </c>
      <c r="C11" s="15" t="s">
        <v>125</v>
      </c>
      <c r="D11" s="5" t="s">
        <v>161</v>
      </c>
      <c r="E11" s="5" t="s">
        <v>33</v>
      </c>
      <c r="F11" s="5" t="s">
        <v>34</v>
      </c>
      <c r="G11" s="19" t="s">
        <v>35</v>
      </c>
      <c r="H11" s="19" t="s">
        <v>126</v>
      </c>
      <c r="I11" s="19"/>
      <c r="J11" s="24">
        <v>43185</v>
      </c>
      <c r="K11" s="19" t="s">
        <v>93</v>
      </c>
      <c r="L11" s="32">
        <v>141529.72</v>
      </c>
      <c r="M11" s="25">
        <v>35382.43</v>
      </c>
      <c r="N11" s="25">
        <v>176912.15</v>
      </c>
      <c r="O11" s="5"/>
      <c r="P11" s="26"/>
      <c r="Q11" s="26"/>
      <c r="R11" s="41"/>
    </row>
    <row r="12" spans="1:19" ht="58.5" x14ac:dyDescent="0.2">
      <c r="A12" s="14">
        <v>6</v>
      </c>
      <c r="B12" s="19" t="s">
        <v>286</v>
      </c>
      <c r="C12" s="15" t="s">
        <v>124</v>
      </c>
      <c r="D12" s="5" t="s">
        <v>160</v>
      </c>
      <c r="E12" s="5" t="s">
        <v>33</v>
      </c>
      <c r="F12" s="5" t="s">
        <v>34</v>
      </c>
      <c r="G12" s="19" t="s">
        <v>35</v>
      </c>
      <c r="H12" s="19" t="s">
        <v>126</v>
      </c>
      <c r="I12" s="19"/>
      <c r="J12" s="24">
        <v>43185</v>
      </c>
      <c r="K12" s="19" t="s">
        <v>93</v>
      </c>
      <c r="L12" s="32">
        <v>18160.240000000002</v>
      </c>
      <c r="M12" s="25">
        <v>4540.0600000000004</v>
      </c>
      <c r="N12" s="25">
        <v>22700.3</v>
      </c>
      <c r="O12" s="5"/>
      <c r="P12" s="26"/>
      <c r="Q12" s="26"/>
      <c r="R12" s="41"/>
    </row>
    <row r="13" spans="1:19" ht="58.5" x14ac:dyDescent="0.2">
      <c r="A13" s="14">
        <v>7</v>
      </c>
      <c r="B13" s="19" t="s">
        <v>286</v>
      </c>
      <c r="C13" s="15" t="s">
        <v>123</v>
      </c>
      <c r="D13" s="5" t="s">
        <v>159</v>
      </c>
      <c r="E13" s="5" t="s">
        <v>33</v>
      </c>
      <c r="F13" s="5" t="s">
        <v>34</v>
      </c>
      <c r="G13" s="19" t="s">
        <v>35</v>
      </c>
      <c r="H13" s="19" t="s">
        <v>126</v>
      </c>
      <c r="I13" s="19"/>
      <c r="J13" s="24">
        <v>43185</v>
      </c>
      <c r="K13" s="19" t="s">
        <v>93</v>
      </c>
      <c r="L13" s="32">
        <v>15311.04</v>
      </c>
      <c r="M13" s="25">
        <v>3827.76</v>
      </c>
      <c r="N13" s="25">
        <v>19138.8</v>
      </c>
      <c r="O13" s="5"/>
      <c r="P13" s="26"/>
      <c r="Q13" s="26"/>
      <c r="R13" s="41"/>
    </row>
    <row r="14" spans="1:19" ht="58.5" x14ac:dyDescent="0.2">
      <c r="A14" s="14">
        <v>8</v>
      </c>
      <c r="B14" s="19" t="s">
        <v>286</v>
      </c>
      <c r="C14" s="15" t="s">
        <v>122</v>
      </c>
      <c r="D14" s="5" t="s">
        <v>158</v>
      </c>
      <c r="E14" s="5" t="s">
        <v>33</v>
      </c>
      <c r="F14" s="5" t="s">
        <v>34</v>
      </c>
      <c r="G14" s="19" t="s">
        <v>35</v>
      </c>
      <c r="H14" s="19" t="s">
        <v>126</v>
      </c>
      <c r="I14" s="19"/>
      <c r="J14" s="24">
        <v>43185</v>
      </c>
      <c r="K14" s="19" t="s">
        <v>93</v>
      </c>
      <c r="L14" s="32">
        <v>7703.52</v>
      </c>
      <c r="M14" s="25">
        <v>1925.88</v>
      </c>
      <c r="N14" s="25">
        <v>9629.4</v>
      </c>
      <c r="O14" s="5"/>
      <c r="P14" s="26"/>
      <c r="Q14" s="26"/>
      <c r="R14" s="41"/>
    </row>
    <row r="15" spans="1:19" ht="58.5" x14ac:dyDescent="0.2">
      <c r="A15" s="14">
        <v>9</v>
      </c>
      <c r="B15" s="19" t="s">
        <v>286</v>
      </c>
      <c r="C15" s="15" t="s">
        <v>121</v>
      </c>
      <c r="D15" s="5" t="s">
        <v>157</v>
      </c>
      <c r="E15" s="5" t="s">
        <v>33</v>
      </c>
      <c r="F15" s="5" t="s">
        <v>34</v>
      </c>
      <c r="G15" s="19" t="s">
        <v>35</v>
      </c>
      <c r="H15" s="19" t="s">
        <v>126</v>
      </c>
      <c r="I15" s="19"/>
      <c r="J15" s="24">
        <v>43185</v>
      </c>
      <c r="K15" s="19" t="s">
        <v>93</v>
      </c>
      <c r="L15" s="32">
        <v>7703.52</v>
      </c>
      <c r="M15" s="25">
        <v>1925.88</v>
      </c>
      <c r="N15" s="25">
        <v>9629.4</v>
      </c>
      <c r="O15" s="5"/>
      <c r="P15" s="26"/>
      <c r="Q15" s="26"/>
      <c r="R15" s="41"/>
    </row>
    <row r="16" spans="1:19" ht="58.5" x14ac:dyDescent="0.2">
      <c r="A16" s="14">
        <v>10</v>
      </c>
      <c r="B16" s="19" t="s">
        <v>286</v>
      </c>
      <c r="C16" s="15" t="s">
        <v>120</v>
      </c>
      <c r="D16" s="5" t="s">
        <v>156</v>
      </c>
      <c r="E16" s="5" t="s">
        <v>33</v>
      </c>
      <c r="F16" s="5" t="s">
        <v>34</v>
      </c>
      <c r="G16" s="19" t="s">
        <v>35</v>
      </c>
      <c r="H16" s="19" t="s">
        <v>126</v>
      </c>
      <c r="I16" s="19"/>
      <c r="J16" s="24">
        <v>43185</v>
      </c>
      <c r="K16" s="19" t="s">
        <v>93</v>
      </c>
      <c r="L16" s="32">
        <v>7703.52</v>
      </c>
      <c r="M16" s="25">
        <v>1925.88</v>
      </c>
      <c r="N16" s="25">
        <v>9629.4</v>
      </c>
      <c r="O16" s="5"/>
      <c r="P16" s="26"/>
      <c r="Q16" s="26"/>
      <c r="R16" s="41"/>
    </row>
    <row r="17" spans="1:19" ht="58.5" x14ac:dyDescent="0.2">
      <c r="A17" s="14">
        <v>11</v>
      </c>
      <c r="B17" s="19" t="s">
        <v>286</v>
      </c>
      <c r="C17" s="15" t="s">
        <v>119</v>
      </c>
      <c r="D17" s="5" t="s">
        <v>155</v>
      </c>
      <c r="E17" s="5" t="s">
        <v>33</v>
      </c>
      <c r="F17" s="5" t="s">
        <v>34</v>
      </c>
      <c r="G17" s="19" t="s">
        <v>35</v>
      </c>
      <c r="H17" s="19" t="s">
        <v>126</v>
      </c>
      <c r="I17" s="19"/>
      <c r="J17" s="24">
        <v>43185</v>
      </c>
      <c r="K17" s="19" t="s">
        <v>93</v>
      </c>
      <c r="L17" s="32">
        <v>7703.52</v>
      </c>
      <c r="M17" s="25">
        <v>1925.88</v>
      </c>
      <c r="N17" s="25">
        <v>9629.4</v>
      </c>
      <c r="O17" s="5"/>
      <c r="P17" s="26"/>
      <c r="Q17" s="26"/>
      <c r="R17" s="41"/>
    </row>
    <row r="18" spans="1:19" ht="58.5" x14ac:dyDescent="0.2">
      <c r="A18" s="14">
        <v>12</v>
      </c>
      <c r="B18" s="19" t="s">
        <v>286</v>
      </c>
      <c r="C18" s="15" t="s">
        <v>118</v>
      </c>
      <c r="D18" s="5" t="s">
        <v>150</v>
      </c>
      <c r="E18" s="5" t="s">
        <v>33</v>
      </c>
      <c r="F18" s="5" t="s">
        <v>34</v>
      </c>
      <c r="G18" s="19" t="s">
        <v>35</v>
      </c>
      <c r="H18" s="19" t="s">
        <v>126</v>
      </c>
      <c r="I18" s="19"/>
      <c r="J18" s="24">
        <v>43185</v>
      </c>
      <c r="K18" s="19" t="s">
        <v>93</v>
      </c>
      <c r="L18" s="32">
        <v>10795.12</v>
      </c>
      <c r="M18" s="25">
        <v>2698.78</v>
      </c>
      <c r="N18" s="25">
        <v>13493.9</v>
      </c>
      <c r="O18" s="5"/>
      <c r="P18" s="26"/>
      <c r="Q18" s="26"/>
      <c r="R18" s="41"/>
    </row>
    <row r="19" spans="1:19" ht="117" x14ac:dyDescent="0.2">
      <c r="A19" s="14">
        <v>13</v>
      </c>
      <c r="B19" s="18" t="s">
        <v>417</v>
      </c>
      <c r="C19" s="16" t="s">
        <v>658</v>
      </c>
      <c r="D19" s="11" t="s">
        <v>416</v>
      </c>
      <c r="E19" s="5">
        <v>48000000</v>
      </c>
      <c r="F19" s="5" t="s">
        <v>319</v>
      </c>
      <c r="G19" s="17" t="s">
        <v>35</v>
      </c>
      <c r="H19" s="17" t="s">
        <v>114</v>
      </c>
      <c r="I19" s="3"/>
      <c r="J19" s="24">
        <v>43284</v>
      </c>
      <c r="K19" s="3"/>
      <c r="L19" s="32">
        <v>0</v>
      </c>
      <c r="M19" s="32">
        <v>0</v>
      </c>
      <c r="N19" s="32">
        <v>0</v>
      </c>
      <c r="O19" s="3"/>
      <c r="P19" s="32">
        <v>0</v>
      </c>
      <c r="Q19" s="17" t="s">
        <v>583</v>
      </c>
      <c r="R19" s="3"/>
    </row>
    <row r="20" spans="1:19" ht="29.25" x14ac:dyDescent="0.2">
      <c r="A20" s="14">
        <v>14</v>
      </c>
      <c r="B20" s="57"/>
      <c r="C20" s="47" t="s">
        <v>584</v>
      </c>
      <c r="D20" s="40" t="s">
        <v>582</v>
      </c>
      <c r="E20" s="48"/>
      <c r="F20" s="48"/>
      <c r="G20" s="49"/>
      <c r="H20" s="37" t="s">
        <v>585</v>
      </c>
      <c r="I20" s="48"/>
      <c r="J20" s="24">
        <v>43341</v>
      </c>
      <c r="K20" s="37" t="s">
        <v>657</v>
      </c>
      <c r="L20" s="32">
        <v>18108</v>
      </c>
      <c r="M20" s="32">
        <f>L20*0.25</f>
        <v>4527</v>
      </c>
      <c r="N20" s="32">
        <f>L20+M20</f>
        <v>22635</v>
      </c>
      <c r="O20" s="48"/>
      <c r="P20" s="32">
        <v>12757.5</v>
      </c>
      <c r="Q20" s="37" t="s">
        <v>673</v>
      </c>
      <c r="R20" s="48"/>
    </row>
    <row r="21" spans="1:19" ht="58.5" x14ac:dyDescent="0.2">
      <c r="A21" s="14">
        <v>15</v>
      </c>
      <c r="B21" s="18" t="s">
        <v>624</v>
      </c>
      <c r="C21" s="15" t="s">
        <v>605</v>
      </c>
      <c r="D21" s="11" t="s">
        <v>586</v>
      </c>
      <c r="E21" s="5">
        <v>33111610</v>
      </c>
      <c r="F21" s="31" t="s">
        <v>647</v>
      </c>
      <c r="G21" s="15" t="s">
        <v>35</v>
      </c>
      <c r="H21" s="47" t="s">
        <v>633</v>
      </c>
      <c r="I21" s="3"/>
      <c r="J21" s="28">
        <v>43355</v>
      </c>
      <c r="K21" s="37" t="s">
        <v>629</v>
      </c>
      <c r="L21" s="32">
        <v>5716000</v>
      </c>
      <c r="M21" s="32">
        <v>1429000</v>
      </c>
      <c r="N21" s="32">
        <v>7145000</v>
      </c>
      <c r="O21" s="3"/>
      <c r="P21" s="79"/>
      <c r="Q21" s="3"/>
      <c r="R21" s="3"/>
    </row>
    <row r="22" spans="1:19" ht="58.5" x14ac:dyDescent="0.2">
      <c r="A22" s="14">
        <v>16</v>
      </c>
      <c r="B22" s="18" t="s">
        <v>624</v>
      </c>
      <c r="C22" s="15" t="s">
        <v>606</v>
      </c>
      <c r="D22" s="11" t="s">
        <v>587</v>
      </c>
      <c r="E22" s="5">
        <v>33111610</v>
      </c>
      <c r="F22" s="31" t="s">
        <v>647</v>
      </c>
      <c r="G22" s="15" t="s">
        <v>35</v>
      </c>
      <c r="H22" s="47" t="s">
        <v>633</v>
      </c>
      <c r="I22" s="3"/>
      <c r="J22" s="28">
        <v>43355</v>
      </c>
      <c r="K22" s="37" t="s">
        <v>629</v>
      </c>
      <c r="L22" s="32">
        <v>5716000</v>
      </c>
      <c r="M22" s="32">
        <v>1429000</v>
      </c>
      <c r="N22" s="32">
        <v>7145000</v>
      </c>
      <c r="O22" s="3"/>
      <c r="P22" s="3"/>
      <c r="Q22" s="3"/>
      <c r="R22" s="3"/>
    </row>
    <row r="23" spans="1:19" ht="58.5" x14ac:dyDescent="0.2">
      <c r="A23" s="14">
        <v>17</v>
      </c>
      <c r="B23" s="18" t="s">
        <v>624</v>
      </c>
      <c r="C23" s="15" t="s">
        <v>607</v>
      </c>
      <c r="D23" s="11" t="s">
        <v>588</v>
      </c>
      <c r="E23" s="5">
        <v>33111610</v>
      </c>
      <c r="F23" s="31" t="s">
        <v>647</v>
      </c>
      <c r="G23" s="15" t="s">
        <v>35</v>
      </c>
      <c r="H23" s="47" t="s">
        <v>633</v>
      </c>
      <c r="I23" s="3"/>
      <c r="J23" s="28">
        <v>43355</v>
      </c>
      <c r="K23" s="37" t="s">
        <v>629</v>
      </c>
      <c r="L23" s="32">
        <v>5716000</v>
      </c>
      <c r="M23" s="32">
        <v>1429000</v>
      </c>
      <c r="N23" s="32">
        <v>7145000</v>
      </c>
      <c r="O23" s="3"/>
      <c r="P23" s="3"/>
      <c r="Q23" s="3"/>
      <c r="R23" s="3"/>
    </row>
    <row r="24" spans="1:19" ht="68.25" x14ac:dyDescent="0.2">
      <c r="A24" s="14">
        <v>18</v>
      </c>
      <c r="B24" s="18" t="s">
        <v>624</v>
      </c>
      <c r="C24" s="15" t="s">
        <v>608</v>
      </c>
      <c r="D24" s="11" t="s">
        <v>589</v>
      </c>
      <c r="E24" s="5">
        <v>33111610</v>
      </c>
      <c r="F24" s="31" t="s">
        <v>647</v>
      </c>
      <c r="G24" s="15" t="s">
        <v>35</v>
      </c>
      <c r="H24" s="47" t="s">
        <v>633</v>
      </c>
      <c r="I24" s="3"/>
      <c r="J24" s="28">
        <v>43355</v>
      </c>
      <c r="K24" s="37" t="s">
        <v>629</v>
      </c>
      <c r="L24" s="32">
        <v>5716000</v>
      </c>
      <c r="M24" s="32">
        <v>1429000</v>
      </c>
      <c r="N24" s="32">
        <v>7145000</v>
      </c>
      <c r="O24" s="3"/>
      <c r="P24" s="3"/>
      <c r="Q24" s="3"/>
      <c r="R24" s="3"/>
    </row>
    <row r="25" spans="1:19" ht="58.5" x14ac:dyDescent="0.2">
      <c r="A25" s="14">
        <v>19</v>
      </c>
      <c r="B25" s="18" t="s">
        <v>624</v>
      </c>
      <c r="C25" s="15" t="s">
        <v>609</v>
      </c>
      <c r="D25" s="11" t="s">
        <v>590</v>
      </c>
      <c r="E25" s="5">
        <v>33111610</v>
      </c>
      <c r="F25" s="31" t="s">
        <v>647</v>
      </c>
      <c r="G25" s="15" t="s">
        <v>35</v>
      </c>
      <c r="H25" s="47" t="s">
        <v>633</v>
      </c>
      <c r="I25" s="3"/>
      <c r="J25" s="28">
        <v>43355</v>
      </c>
      <c r="K25" s="37" t="s">
        <v>629</v>
      </c>
      <c r="L25" s="32">
        <v>5716000</v>
      </c>
      <c r="M25" s="32">
        <v>1429000</v>
      </c>
      <c r="N25" s="32">
        <v>7145000</v>
      </c>
      <c r="O25" s="3"/>
      <c r="P25" s="3"/>
      <c r="Q25" s="3"/>
      <c r="R25" s="3"/>
    </row>
    <row r="26" spans="1:19" ht="58.5" x14ac:dyDescent="0.2">
      <c r="A26" s="14">
        <v>20</v>
      </c>
      <c r="B26" s="18" t="s">
        <v>624</v>
      </c>
      <c r="C26" s="15" t="s">
        <v>610</v>
      </c>
      <c r="D26" s="11" t="s">
        <v>591</v>
      </c>
      <c r="E26" s="5">
        <v>33111610</v>
      </c>
      <c r="F26" s="31" t="s">
        <v>647</v>
      </c>
      <c r="G26" s="15" t="s">
        <v>35</v>
      </c>
      <c r="H26" s="47" t="s">
        <v>633</v>
      </c>
      <c r="I26" s="3"/>
      <c r="J26" s="28">
        <v>43355</v>
      </c>
      <c r="K26" s="37" t="s">
        <v>629</v>
      </c>
      <c r="L26" s="32">
        <v>5716000</v>
      </c>
      <c r="M26" s="32">
        <v>1429000</v>
      </c>
      <c r="N26" s="32">
        <v>7145000</v>
      </c>
      <c r="O26" s="3"/>
      <c r="P26" s="3"/>
      <c r="Q26" s="3"/>
      <c r="R26" s="3"/>
    </row>
    <row r="27" spans="1:19" ht="58.5" x14ac:dyDescent="0.2">
      <c r="A27" s="14">
        <v>21</v>
      </c>
      <c r="B27" s="18" t="s">
        <v>624</v>
      </c>
      <c r="C27" s="15" t="s">
        <v>611</v>
      </c>
      <c r="D27" s="11" t="s">
        <v>592</v>
      </c>
      <c r="E27" s="5">
        <v>33111610</v>
      </c>
      <c r="F27" s="31" t="s">
        <v>647</v>
      </c>
      <c r="G27" s="15" t="s">
        <v>35</v>
      </c>
      <c r="H27" s="47" t="s">
        <v>633</v>
      </c>
      <c r="I27" s="3"/>
      <c r="J27" s="28">
        <v>43355</v>
      </c>
      <c r="K27" s="37" t="s">
        <v>629</v>
      </c>
      <c r="L27" s="32">
        <v>5716000</v>
      </c>
      <c r="M27" s="32">
        <v>1429000</v>
      </c>
      <c r="N27" s="32">
        <v>7145000</v>
      </c>
      <c r="O27" s="3"/>
      <c r="P27" s="3"/>
      <c r="Q27" s="3"/>
      <c r="R27" s="3"/>
      <c r="S27" s="42"/>
    </row>
    <row r="28" spans="1:19" ht="68.25" x14ac:dyDescent="0.2">
      <c r="A28" s="14">
        <v>22</v>
      </c>
      <c r="B28" s="18" t="s">
        <v>625</v>
      </c>
      <c r="C28" s="15" t="s">
        <v>612</v>
      </c>
      <c r="D28" s="11" t="s">
        <v>593</v>
      </c>
      <c r="E28" s="5">
        <v>33100000</v>
      </c>
      <c r="F28" s="31" t="s">
        <v>648</v>
      </c>
      <c r="G28" s="15" t="s">
        <v>35</v>
      </c>
      <c r="H28" s="47" t="s">
        <v>635</v>
      </c>
      <c r="I28" s="3"/>
      <c r="J28" s="28">
        <v>43355</v>
      </c>
      <c r="K28" s="37" t="s">
        <v>659</v>
      </c>
      <c r="L28" s="32">
        <v>31995000</v>
      </c>
      <c r="M28" s="32">
        <v>7998750</v>
      </c>
      <c r="N28" s="32">
        <v>39993750</v>
      </c>
      <c r="O28" s="3"/>
      <c r="P28" s="3"/>
      <c r="Q28" s="3"/>
      <c r="R28" s="3"/>
    </row>
    <row r="29" spans="1:19" ht="58.5" x14ac:dyDescent="0.2">
      <c r="A29" s="14">
        <v>23</v>
      </c>
      <c r="B29" s="18" t="s">
        <v>625</v>
      </c>
      <c r="C29" s="15" t="s">
        <v>613</v>
      </c>
      <c r="D29" s="11" t="s">
        <v>594</v>
      </c>
      <c r="E29" s="5">
        <v>33100000</v>
      </c>
      <c r="F29" s="31" t="s">
        <v>648</v>
      </c>
      <c r="G29" s="15" t="s">
        <v>35</v>
      </c>
      <c r="H29" s="47" t="s">
        <v>633</v>
      </c>
      <c r="I29" s="3"/>
      <c r="J29" s="28">
        <v>43355</v>
      </c>
      <c r="K29" s="37" t="s">
        <v>630</v>
      </c>
      <c r="L29" s="32">
        <v>6375000</v>
      </c>
      <c r="M29" s="32">
        <v>1593750</v>
      </c>
      <c r="N29" s="32">
        <v>7968750</v>
      </c>
      <c r="O29" s="3"/>
      <c r="P29" s="3"/>
      <c r="Q29" s="3"/>
      <c r="R29" s="3"/>
      <c r="S29" s="42"/>
    </row>
    <row r="30" spans="1:19" ht="68.25" x14ac:dyDescent="0.2">
      <c r="A30" s="14">
        <v>24</v>
      </c>
      <c r="B30" s="18" t="s">
        <v>626</v>
      </c>
      <c r="C30" s="15" t="s">
        <v>614</v>
      </c>
      <c r="D30" s="11" t="s">
        <v>595</v>
      </c>
      <c r="E30" s="5">
        <v>33123220</v>
      </c>
      <c r="F30" s="31" t="s">
        <v>649</v>
      </c>
      <c r="G30" s="15" t="s">
        <v>35</v>
      </c>
      <c r="H30" s="47" t="s">
        <v>633</v>
      </c>
      <c r="I30" s="3"/>
      <c r="J30" s="28">
        <v>43355</v>
      </c>
      <c r="K30" s="37" t="s">
        <v>631</v>
      </c>
      <c r="L30" s="32">
        <v>3882000</v>
      </c>
      <c r="M30" s="32">
        <v>970500</v>
      </c>
      <c r="N30" s="32">
        <v>4852500</v>
      </c>
      <c r="O30" s="3"/>
      <c r="P30" s="3"/>
      <c r="Q30" s="3"/>
      <c r="R30" s="3"/>
    </row>
    <row r="31" spans="1:19" ht="97.5" x14ac:dyDescent="0.2">
      <c r="A31" s="14">
        <v>25</v>
      </c>
      <c r="B31" s="18" t="s">
        <v>626</v>
      </c>
      <c r="C31" s="15" t="s">
        <v>615</v>
      </c>
      <c r="D31" s="11" t="s">
        <v>596</v>
      </c>
      <c r="E31" s="5">
        <v>33123220</v>
      </c>
      <c r="F31" s="31" t="s">
        <v>649</v>
      </c>
      <c r="G31" s="15" t="s">
        <v>35</v>
      </c>
      <c r="H31" s="47" t="s">
        <v>636</v>
      </c>
      <c r="I31" s="3"/>
      <c r="J31" s="28">
        <v>43355</v>
      </c>
      <c r="K31" s="37" t="s">
        <v>632</v>
      </c>
      <c r="L31" s="32">
        <v>3925000</v>
      </c>
      <c r="M31" s="32">
        <v>981250</v>
      </c>
      <c r="N31" s="32">
        <v>4906250</v>
      </c>
      <c r="O31" s="3"/>
      <c r="P31" s="3"/>
      <c r="Q31" s="3"/>
      <c r="R31" s="3"/>
    </row>
    <row r="32" spans="1:19" ht="58.5" x14ac:dyDescent="0.2">
      <c r="A32" s="14">
        <v>26</v>
      </c>
      <c r="B32" s="18" t="s">
        <v>626</v>
      </c>
      <c r="C32" s="15" t="s">
        <v>616</v>
      </c>
      <c r="D32" s="11" t="s">
        <v>597</v>
      </c>
      <c r="E32" s="5">
        <v>33123220</v>
      </c>
      <c r="F32" s="31" t="s">
        <v>649</v>
      </c>
      <c r="G32" s="15" t="s">
        <v>35</v>
      </c>
      <c r="H32" s="47" t="s">
        <v>633</v>
      </c>
      <c r="I32" s="3"/>
      <c r="J32" s="28">
        <v>43355</v>
      </c>
      <c r="K32" s="37" t="s">
        <v>630</v>
      </c>
      <c r="L32" s="32">
        <v>3885000</v>
      </c>
      <c r="M32" s="32">
        <v>971250</v>
      </c>
      <c r="N32" s="32">
        <v>4856250</v>
      </c>
      <c r="O32" s="3"/>
      <c r="P32" s="3"/>
      <c r="Q32" s="3"/>
      <c r="R32" s="3"/>
    </row>
    <row r="33" spans="1:20" ht="107.25" x14ac:dyDescent="0.2">
      <c r="A33" s="14">
        <v>27</v>
      </c>
      <c r="B33" s="18" t="s">
        <v>626</v>
      </c>
      <c r="C33" s="15" t="s">
        <v>617</v>
      </c>
      <c r="D33" s="11" t="s">
        <v>598</v>
      </c>
      <c r="E33" s="5">
        <v>33123220</v>
      </c>
      <c r="F33" s="31" t="s">
        <v>649</v>
      </c>
      <c r="G33" s="15" t="s">
        <v>35</v>
      </c>
      <c r="H33" s="47" t="s">
        <v>637</v>
      </c>
      <c r="I33" s="3"/>
      <c r="J33" s="28">
        <v>43355</v>
      </c>
      <c r="K33" s="37" t="s">
        <v>631</v>
      </c>
      <c r="L33" s="32">
        <v>3867500</v>
      </c>
      <c r="M33" s="32">
        <v>966875</v>
      </c>
      <c r="N33" s="32">
        <v>4834375</v>
      </c>
      <c r="O33" s="3"/>
      <c r="P33" s="3"/>
      <c r="Q33" s="3"/>
      <c r="R33" s="3"/>
    </row>
    <row r="34" spans="1:20" ht="107.25" x14ac:dyDescent="0.2">
      <c r="A34" s="14">
        <v>28</v>
      </c>
      <c r="B34" s="18" t="s">
        <v>626</v>
      </c>
      <c r="C34" s="15" t="s">
        <v>618</v>
      </c>
      <c r="D34" s="11" t="s">
        <v>599</v>
      </c>
      <c r="E34" s="5">
        <v>33123220</v>
      </c>
      <c r="F34" s="31" t="s">
        <v>649</v>
      </c>
      <c r="G34" s="15" t="s">
        <v>35</v>
      </c>
      <c r="H34" s="47" t="s">
        <v>637</v>
      </c>
      <c r="I34" s="3"/>
      <c r="J34" s="28">
        <v>43355</v>
      </c>
      <c r="K34" s="37" t="s">
        <v>632</v>
      </c>
      <c r="L34" s="32">
        <v>3897000</v>
      </c>
      <c r="M34" s="32">
        <v>974250</v>
      </c>
      <c r="N34" s="32">
        <v>4871250</v>
      </c>
      <c r="O34" s="3"/>
      <c r="P34" s="3"/>
      <c r="Q34" s="3"/>
      <c r="R34" s="3"/>
      <c r="S34" s="42"/>
    </row>
    <row r="35" spans="1:20" ht="78" x14ac:dyDescent="0.2">
      <c r="A35" s="14">
        <v>29</v>
      </c>
      <c r="B35" s="18" t="s">
        <v>627</v>
      </c>
      <c r="C35" s="15" t="s">
        <v>619</v>
      </c>
      <c r="D35" s="11" t="s">
        <v>600</v>
      </c>
      <c r="E35" s="5">
        <v>33100000</v>
      </c>
      <c r="F35" s="31" t="s">
        <v>650</v>
      </c>
      <c r="G35" s="15" t="s">
        <v>35</v>
      </c>
      <c r="H35" s="47" t="s">
        <v>634</v>
      </c>
      <c r="I35" s="3"/>
      <c r="J35" s="28">
        <v>43355</v>
      </c>
      <c r="K35" s="37" t="s">
        <v>631</v>
      </c>
      <c r="L35" s="32">
        <v>4433000</v>
      </c>
      <c r="M35" s="32">
        <v>1108250</v>
      </c>
      <c r="N35" s="32">
        <v>5541250</v>
      </c>
      <c r="O35" s="3"/>
      <c r="P35" s="3"/>
      <c r="Q35" s="3"/>
      <c r="R35" s="3"/>
    </row>
    <row r="36" spans="1:20" ht="97.5" x14ac:dyDescent="0.2">
      <c r="A36" s="14">
        <v>30</v>
      </c>
      <c r="B36" s="18" t="s">
        <v>627</v>
      </c>
      <c r="C36" s="15" t="s">
        <v>620</v>
      </c>
      <c r="D36" s="11" t="s">
        <v>601</v>
      </c>
      <c r="E36" s="5">
        <v>33100000</v>
      </c>
      <c r="F36" s="31" t="s">
        <v>650</v>
      </c>
      <c r="G36" s="15" t="s">
        <v>35</v>
      </c>
      <c r="H36" s="47" t="s">
        <v>636</v>
      </c>
      <c r="I36" s="3"/>
      <c r="J36" s="28">
        <v>43355</v>
      </c>
      <c r="K36" s="37" t="s">
        <v>630</v>
      </c>
      <c r="L36" s="32">
        <v>4487500</v>
      </c>
      <c r="M36" s="32">
        <v>1121875</v>
      </c>
      <c r="N36" s="32">
        <v>5609375</v>
      </c>
      <c r="O36" s="3"/>
      <c r="P36" s="3"/>
      <c r="Q36" s="3"/>
      <c r="R36" s="3"/>
    </row>
    <row r="37" spans="1:20" ht="78" x14ac:dyDescent="0.2">
      <c r="A37" s="14">
        <v>31</v>
      </c>
      <c r="B37" s="18" t="s">
        <v>627</v>
      </c>
      <c r="C37" s="15" t="s">
        <v>621</v>
      </c>
      <c r="D37" s="11" t="s">
        <v>602</v>
      </c>
      <c r="E37" s="5">
        <v>33100000</v>
      </c>
      <c r="F37" s="31" t="s">
        <v>650</v>
      </c>
      <c r="G37" s="15" t="s">
        <v>35</v>
      </c>
      <c r="H37" s="47" t="s">
        <v>633</v>
      </c>
      <c r="I37" s="3"/>
      <c r="J37" s="28">
        <v>43355</v>
      </c>
      <c r="K37" s="37" t="s">
        <v>630</v>
      </c>
      <c r="L37" s="32">
        <v>4322000</v>
      </c>
      <c r="M37" s="32">
        <v>1080500</v>
      </c>
      <c r="N37" s="32">
        <v>5402500</v>
      </c>
      <c r="O37" s="3"/>
      <c r="P37" s="3"/>
      <c r="Q37" s="3"/>
      <c r="R37" s="3"/>
    </row>
    <row r="38" spans="1:20" ht="78" x14ac:dyDescent="0.2">
      <c r="A38" s="14">
        <v>32</v>
      </c>
      <c r="B38" s="18" t="s">
        <v>627</v>
      </c>
      <c r="C38" s="15" t="s">
        <v>622</v>
      </c>
      <c r="D38" s="11" t="s">
        <v>603</v>
      </c>
      <c r="E38" s="5">
        <v>33100000</v>
      </c>
      <c r="F38" s="31" t="s">
        <v>650</v>
      </c>
      <c r="G38" s="15" t="s">
        <v>35</v>
      </c>
      <c r="H38" s="47" t="s">
        <v>633</v>
      </c>
      <c r="I38" s="3"/>
      <c r="J38" s="28">
        <v>43355</v>
      </c>
      <c r="K38" s="37" t="s">
        <v>630</v>
      </c>
      <c r="L38" s="32">
        <v>5830000</v>
      </c>
      <c r="M38" s="32">
        <v>1457500</v>
      </c>
      <c r="N38" s="32" t="s">
        <v>628</v>
      </c>
      <c r="O38" s="3"/>
      <c r="P38" s="3"/>
      <c r="Q38" s="3"/>
      <c r="R38" s="3"/>
      <c r="S38" s="42"/>
    </row>
    <row r="39" spans="1:20" ht="78" x14ac:dyDescent="0.2">
      <c r="A39" s="14">
        <v>33</v>
      </c>
      <c r="B39" s="18" t="s">
        <v>627</v>
      </c>
      <c r="C39" s="15" t="s">
        <v>623</v>
      </c>
      <c r="D39" s="11" t="s">
        <v>604</v>
      </c>
      <c r="E39" s="5">
        <v>33100000</v>
      </c>
      <c r="F39" s="31" t="s">
        <v>650</v>
      </c>
      <c r="G39" s="15" t="s">
        <v>35</v>
      </c>
      <c r="H39" s="47" t="s">
        <v>633</v>
      </c>
      <c r="I39" s="3"/>
      <c r="J39" s="28">
        <v>43355</v>
      </c>
      <c r="K39" s="37" t="s">
        <v>631</v>
      </c>
      <c r="L39" s="32">
        <v>4478000</v>
      </c>
      <c r="M39" s="32">
        <v>1119500</v>
      </c>
      <c r="N39" s="32">
        <v>5597500</v>
      </c>
      <c r="O39" s="3"/>
      <c r="P39" s="3"/>
      <c r="Q39" s="3"/>
      <c r="R39" s="3"/>
      <c r="S39" s="42"/>
    </row>
    <row r="40" spans="1:20" ht="68.25" x14ac:dyDescent="0.2">
      <c r="A40" s="14">
        <v>34</v>
      </c>
      <c r="B40" s="18" t="s">
        <v>640</v>
      </c>
      <c r="C40" s="15" t="s">
        <v>638</v>
      </c>
      <c r="D40" s="11" t="s">
        <v>639</v>
      </c>
      <c r="E40" s="5">
        <v>33100000</v>
      </c>
      <c r="F40" s="31" t="s">
        <v>651</v>
      </c>
      <c r="G40" s="15" t="s">
        <v>35</v>
      </c>
      <c r="H40" s="47" t="s">
        <v>642</v>
      </c>
      <c r="I40" s="3"/>
      <c r="J40" s="24">
        <v>43374</v>
      </c>
      <c r="K40" s="37" t="s">
        <v>641</v>
      </c>
      <c r="L40" s="32">
        <v>11900000</v>
      </c>
      <c r="M40" s="32">
        <v>2975000</v>
      </c>
      <c r="N40" s="32">
        <v>14875000</v>
      </c>
      <c r="O40" s="3"/>
      <c r="P40" s="3"/>
      <c r="Q40" s="3"/>
      <c r="R40" s="3"/>
      <c r="T40" s="42"/>
    </row>
    <row r="41" spans="1:20" ht="48.75" x14ac:dyDescent="0.2">
      <c r="A41" s="14">
        <v>35</v>
      </c>
      <c r="B41" s="9" t="s">
        <v>645</v>
      </c>
      <c r="C41" s="15" t="s">
        <v>643</v>
      </c>
      <c r="D41" s="11" t="s">
        <v>644</v>
      </c>
      <c r="E41" s="5">
        <v>33151000</v>
      </c>
      <c r="F41" s="31" t="s">
        <v>652</v>
      </c>
      <c r="G41" s="15" t="s">
        <v>35</v>
      </c>
      <c r="H41" s="47" t="s">
        <v>653</v>
      </c>
      <c r="I41" s="3"/>
      <c r="J41" s="28">
        <v>43362</v>
      </c>
      <c r="K41" s="37" t="s">
        <v>646</v>
      </c>
      <c r="L41" s="32">
        <v>18580500</v>
      </c>
      <c r="M41" s="32">
        <v>4645125</v>
      </c>
      <c r="N41" s="32">
        <v>23225625</v>
      </c>
      <c r="O41" s="3"/>
      <c r="P41" s="3"/>
      <c r="Q41" s="3"/>
      <c r="R41" s="3"/>
    </row>
    <row r="42" spans="1:20" ht="117" x14ac:dyDescent="0.2">
      <c r="A42" s="14">
        <v>36</v>
      </c>
      <c r="B42" s="18" t="s">
        <v>1157</v>
      </c>
      <c r="C42" s="15" t="s">
        <v>1197</v>
      </c>
      <c r="D42" s="11" t="s">
        <v>1156</v>
      </c>
      <c r="E42" s="5">
        <v>48000000</v>
      </c>
      <c r="F42" s="5" t="s">
        <v>319</v>
      </c>
      <c r="G42" s="15" t="s">
        <v>35</v>
      </c>
      <c r="H42" s="17" t="s">
        <v>114</v>
      </c>
      <c r="I42" s="3"/>
      <c r="J42" s="28">
        <v>43388</v>
      </c>
      <c r="K42" s="8"/>
      <c r="L42" s="32">
        <v>0</v>
      </c>
      <c r="M42" s="32">
        <v>0</v>
      </c>
      <c r="N42" s="32">
        <v>0</v>
      </c>
      <c r="O42" s="3"/>
      <c r="P42" s="3"/>
      <c r="Q42" s="37" t="s">
        <v>1198</v>
      </c>
      <c r="R42" s="3"/>
    </row>
    <row r="43" spans="1:20" ht="29.25" x14ac:dyDescent="0.2">
      <c r="A43" s="14">
        <v>37</v>
      </c>
      <c r="B43" s="18" t="s">
        <v>1160</v>
      </c>
      <c r="C43" s="15" t="s">
        <v>1159</v>
      </c>
      <c r="D43" s="11" t="s">
        <v>1158</v>
      </c>
      <c r="E43" s="5">
        <v>33168100</v>
      </c>
      <c r="F43" s="31" t="s">
        <v>1161</v>
      </c>
      <c r="G43" s="15" t="s">
        <v>35</v>
      </c>
      <c r="H43" s="47" t="s">
        <v>1162</v>
      </c>
      <c r="I43" s="3"/>
      <c r="J43" s="28">
        <v>43412</v>
      </c>
      <c r="K43" s="37" t="s">
        <v>1131</v>
      </c>
      <c r="L43" s="32">
        <v>2549000.06</v>
      </c>
      <c r="M43" s="32">
        <v>637250.02</v>
      </c>
      <c r="N43" s="32">
        <v>3186250.08</v>
      </c>
      <c r="O43" s="3"/>
      <c r="P43" s="3"/>
      <c r="Q43" s="3"/>
      <c r="R43" s="3"/>
    </row>
    <row r="44" spans="1:20" ht="29.25" x14ac:dyDescent="0.2">
      <c r="A44" s="14">
        <v>38</v>
      </c>
      <c r="B44" s="18" t="s">
        <v>1164</v>
      </c>
      <c r="C44" s="15" t="s">
        <v>1167</v>
      </c>
      <c r="D44" s="11" t="s">
        <v>1163</v>
      </c>
      <c r="E44" s="5">
        <v>48810000</v>
      </c>
      <c r="F44" s="31" t="s">
        <v>1196</v>
      </c>
      <c r="G44" s="15" t="s">
        <v>35</v>
      </c>
      <c r="H44" s="47" t="s">
        <v>1166</v>
      </c>
      <c r="I44" s="3"/>
      <c r="J44" s="28">
        <v>43452</v>
      </c>
      <c r="K44" s="37" t="s">
        <v>1165</v>
      </c>
      <c r="L44" s="32">
        <v>482000</v>
      </c>
      <c r="M44" s="32">
        <v>120500</v>
      </c>
      <c r="N44" s="32">
        <v>602500</v>
      </c>
      <c r="O44" s="3"/>
      <c r="P44" s="3"/>
      <c r="Q44" s="3"/>
      <c r="R44" s="3"/>
      <c r="S44" s="58"/>
    </row>
  </sheetData>
  <mergeCells count="1">
    <mergeCell ref="A3:R3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zoomScaleNormal="100" zoomScaleSheetLayoutView="100" workbookViewId="0">
      <selection activeCell="A3" sqref="A3:R3"/>
    </sheetView>
  </sheetViews>
  <sheetFormatPr defaultColWidth="9.140625" defaultRowHeight="9.75" x14ac:dyDescent="0.2"/>
  <cols>
    <col min="1" max="1" width="5.42578125" style="2" bestFit="1" customWidth="1"/>
    <col min="2" max="2" width="12" style="1" bestFit="1" customWidth="1"/>
    <col min="3" max="3" width="26.28515625" style="1" bestFit="1" customWidth="1"/>
    <col min="4" max="4" width="10.140625" style="1" bestFit="1" customWidth="1"/>
    <col min="5" max="5" width="9" style="1" bestFit="1" customWidth="1"/>
    <col min="6" max="6" width="8.5703125" style="1" bestFit="1" customWidth="1"/>
    <col min="7" max="7" width="13.7109375" style="1" bestFit="1" customWidth="1"/>
    <col min="8" max="8" width="16" style="1" bestFit="1" customWidth="1"/>
    <col min="9" max="9" width="11.5703125" style="1" bestFit="1" customWidth="1"/>
    <col min="10" max="10" width="7.5703125" style="1" bestFit="1" customWidth="1"/>
    <col min="11" max="11" width="11.85546875" style="1" bestFit="1" customWidth="1"/>
    <col min="12" max="12" width="11.5703125" style="1" bestFit="1" customWidth="1"/>
    <col min="13" max="13" width="8.85546875" style="1" bestFit="1" customWidth="1"/>
    <col min="14" max="14" width="9.7109375" style="1" bestFit="1" customWidth="1"/>
    <col min="15" max="15" width="8.140625" style="1" customWidth="1"/>
    <col min="16" max="16" width="10.85546875" style="1" customWidth="1"/>
    <col min="17" max="17" width="9.5703125" style="1" bestFit="1" customWidth="1"/>
    <col min="18" max="18" width="7.85546875" style="1" bestFit="1" customWidth="1"/>
    <col min="19" max="19" width="32.28515625" style="1" customWidth="1"/>
    <col min="20" max="16384" width="9.140625" style="1"/>
  </cols>
  <sheetData>
    <row r="1" spans="1:18" ht="15" customHeight="1" x14ac:dyDescent="0.2"/>
    <row r="2" spans="1:18" ht="15" customHeight="1" x14ac:dyDescent="0.2"/>
    <row r="3" spans="1:18" ht="15" customHeight="1" x14ac:dyDescent="0.2">
      <c r="A3" s="85" t="s">
        <v>341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ht="15" customHeight="1" x14ac:dyDescent="0.2"/>
    <row r="5" spans="1:18" ht="36" customHeight="1" x14ac:dyDescent="0.2">
      <c r="A5" s="4" t="s">
        <v>16</v>
      </c>
      <c r="B5" s="4" t="s">
        <v>17</v>
      </c>
      <c r="C5" s="4" t="s">
        <v>18</v>
      </c>
      <c r="D5" s="4" t="s">
        <v>334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</row>
    <row r="6" spans="1:18" ht="15" customHeight="1" x14ac:dyDescent="0.2">
      <c r="A6" s="13">
        <v>0</v>
      </c>
      <c r="B6" s="13" t="s">
        <v>0</v>
      </c>
      <c r="C6" s="13" t="s">
        <v>1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7</v>
      </c>
      <c r="J6" s="13" t="s">
        <v>8</v>
      </c>
      <c r="K6" s="13" t="s">
        <v>9</v>
      </c>
      <c r="L6" s="13" t="s">
        <v>10</v>
      </c>
      <c r="M6" s="13" t="s">
        <v>11</v>
      </c>
      <c r="N6" s="13" t="s">
        <v>12</v>
      </c>
      <c r="O6" s="13" t="s">
        <v>13</v>
      </c>
      <c r="P6" s="13" t="s">
        <v>14</v>
      </c>
      <c r="Q6" s="13" t="s">
        <v>15</v>
      </c>
      <c r="R6" s="13" t="s">
        <v>197</v>
      </c>
    </row>
    <row r="7" spans="1:18" ht="19.5" x14ac:dyDescent="0.2">
      <c r="A7" s="14">
        <v>1</v>
      </c>
      <c r="B7" s="15" t="s">
        <v>41</v>
      </c>
      <c r="C7" s="15" t="s">
        <v>42</v>
      </c>
      <c r="D7" s="22" t="s">
        <v>309</v>
      </c>
      <c r="E7" s="5" t="s">
        <v>43</v>
      </c>
      <c r="F7" s="5"/>
      <c r="G7" s="15" t="s">
        <v>39</v>
      </c>
      <c r="H7" s="15" t="s">
        <v>565</v>
      </c>
      <c r="I7" s="15"/>
      <c r="J7" s="28">
        <v>43109</v>
      </c>
      <c r="K7" s="41"/>
      <c r="L7" s="25">
        <v>33811.42</v>
      </c>
      <c r="M7" s="25">
        <v>0</v>
      </c>
      <c r="N7" s="25">
        <v>33811.42</v>
      </c>
      <c r="O7" s="24">
        <v>43100</v>
      </c>
      <c r="P7" s="81">
        <v>33811.42</v>
      </c>
      <c r="Q7" s="26"/>
      <c r="R7" s="3"/>
    </row>
    <row r="8" spans="1:18" ht="58.5" x14ac:dyDescent="0.2">
      <c r="A8" s="14">
        <v>2</v>
      </c>
      <c r="B8" s="15" t="s">
        <v>693</v>
      </c>
      <c r="C8" s="15" t="s">
        <v>44</v>
      </c>
      <c r="D8" s="11" t="s">
        <v>162</v>
      </c>
      <c r="E8" s="5" t="s">
        <v>45</v>
      </c>
      <c r="F8" s="5"/>
      <c r="G8" s="15" t="s">
        <v>39</v>
      </c>
      <c r="H8" s="15" t="s">
        <v>579</v>
      </c>
      <c r="I8" s="15"/>
      <c r="J8" s="24">
        <v>43154</v>
      </c>
      <c r="K8" s="15" t="s">
        <v>46</v>
      </c>
      <c r="L8" s="25">
        <v>197600</v>
      </c>
      <c r="M8" s="25">
        <v>49400</v>
      </c>
      <c r="N8" s="25">
        <v>247000</v>
      </c>
      <c r="O8" s="31"/>
      <c r="P8" s="25">
        <v>247000</v>
      </c>
      <c r="Q8" s="26"/>
      <c r="R8" s="15"/>
    </row>
    <row r="9" spans="1:18" ht="39" x14ac:dyDescent="0.2">
      <c r="A9" s="14">
        <v>3</v>
      </c>
      <c r="B9" s="15" t="s">
        <v>47</v>
      </c>
      <c r="C9" s="15" t="s">
        <v>48</v>
      </c>
      <c r="D9" s="22" t="s">
        <v>660</v>
      </c>
      <c r="E9" s="9">
        <v>63712400</v>
      </c>
      <c r="F9" s="5"/>
      <c r="G9" s="15" t="s">
        <v>39</v>
      </c>
      <c r="H9" s="15" t="s">
        <v>663</v>
      </c>
      <c r="I9" s="15"/>
      <c r="J9" s="28">
        <v>43115</v>
      </c>
      <c r="K9" s="19" t="s">
        <v>333</v>
      </c>
      <c r="L9" s="32">
        <v>60000</v>
      </c>
      <c r="M9" s="25">
        <v>0</v>
      </c>
      <c r="N9" s="25">
        <v>60000</v>
      </c>
      <c r="O9" s="31"/>
      <c r="P9" s="81">
        <v>60000</v>
      </c>
      <c r="Q9" s="26"/>
      <c r="R9" s="3"/>
    </row>
    <row r="10" spans="1:18" ht="19.5" x14ac:dyDescent="0.2">
      <c r="A10" s="14">
        <v>4</v>
      </c>
      <c r="B10" s="19" t="s">
        <v>581</v>
      </c>
      <c r="C10" s="15" t="s">
        <v>49</v>
      </c>
      <c r="D10" s="22" t="s">
        <v>310</v>
      </c>
      <c r="E10" s="5" t="s">
        <v>50</v>
      </c>
      <c r="F10" s="5"/>
      <c r="G10" s="15" t="s">
        <v>39</v>
      </c>
      <c r="H10" s="15" t="s">
        <v>562</v>
      </c>
      <c r="I10" s="15"/>
      <c r="J10" s="28">
        <v>43116</v>
      </c>
      <c r="K10" s="15" t="s">
        <v>51</v>
      </c>
      <c r="L10" s="25">
        <v>33600</v>
      </c>
      <c r="M10" s="25">
        <v>8400</v>
      </c>
      <c r="N10" s="25">
        <v>42000</v>
      </c>
      <c r="O10" s="31" t="s">
        <v>1234</v>
      </c>
      <c r="P10" s="81">
        <v>42000</v>
      </c>
      <c r="Q10" s="26"/>
      <c r="R10" s="3"/>
    </row>
    <row r="11" spans="1:18" ht="19.5" x14ac:dyDescent="0.2">
      <c r="A11" s="14">
        <v>5</v>
      </c>
      <c r="B11" s="15" t="s">
        <v>52</v>
      </c>
      <c r="C11" s="15" t="s">
        <v>53</v>
      </c>
      <c r="D11" s="22" t="s">
        <v>311</v>
      </c>
      <c r="E11" s="5" t="s">
        <v>43</v>
      </c>
      <c r="F11" s="5"/>
      <c r="G11" s="15" t="s">
        <v>39</v>
      </c>
      <c r="H11" s="10" t="s">
        <v>563</v>
      </c>
      <c r="I11" s="15"/>
      <c r="J11" s="28">
        <v>43118</v>
      </c>
      <c r="K11" s="41"/>
      <c r="L11" s="25">
        <v>63325</v>
      </c>
      <c r="M11" s="25">
        <v>0</v>
      </c>
      <c r="N11" s="25">
        <v>63325</v>
      </c>
      <c r="O11" s="24">
        <v>43104</v>
      </c>
      <c r="P11" s="81">
        <v>63338.04</v>
      </c>
      <c r="Q11" s="26"/>
      <c r="R11" s="3"/>
    </row>
    <row r="12" spans="1:18" ht="29.25" x14ac:dyDescent="0.2">
      <c r="A12" s="14">
        <v>6</v>
      </c>
      <c r="B12" s="15" t="s">
        <v>54</v>
      </c>
      <c r="C12" s="15" t="s">
        <v>55</v>
      </c>
      <c r="D12" s="22" t="s">
        <v>312</v>
      </c>
      <c r="E12" s="5" t="s">
        <v>56</v>
      </c>
      <c r="F12" s="5"/>
      <c r="G12" s="15" t="s">
        <v>39</v>
      </c>
      <c r="H12" s="15" t="s">
        <v>564</v>
      </c>
      <c r="I12" s="15"/>
      <c r="J12" s="28">
        <v>43124</v>
      </c>
      <c r="K12" s="15" t="s">
        <v>58</v>
      </c>
      <c r="L12" s="25">
        <v>180000</v>
      </c>
      <c r="M12" s="25">
        <v>45000</v>
      </c>
      <c r="N12" s="25">
        <v>225000</v>
      </c>
      <c r="O12" s="24">
        <v>43159</v>
      </c>
      <c r="P12" s="81">
        <v>225000</v>
      </c>
      <c r="Q12" s="26"/>
      <c r="R12" s="3"/>
    </row>
    <row r="13" spans="1:18" ht="19.5" x14ac:dyDescent="0.2">
      <c r="A13" s="14">
        <v>7</v>
      </c>
      <c r="B13" s="15" t="s">
        <v>59</v>
      </c>
      <c r="C13" s="15" t="s">
        <v>60</v>
      </c>
      <c r="D13" s="22" t="s">
        <v>313</v>
      </c>
      <c r="E13" s="5" t="s">
        <v>43</v>
      </c>
      <c r="F13" s="5"/>
      <c r="G13" s="15" t="s">
        <v>39</v>
      </c>
      <c r="H13" s="15" t="s">
        <v>565</v>
      </c>
      <c r="I13" s="15"/>
      <c r="J13" s="28">
        <v>43130</v>
      </c>
      <c r="K13" s="41"/>
      <c r="L13" s="25">
        <v>22277.9</v>
      </c>
      <c r="M13" s="25">
        <v>0</v>
      </c>
      <c r="N13" s="25">
        <v>22277.9</v>
      </c>
      <c r="O13" s="24">
        <v>43127</v>
      </c>
      <c r="P13" s="81">
        <v>22277.9</v>
      </c>
      <c r="Q13" s="26"/>
      <c r="R13" s="3"/>
    </row>
    <row r="14" spans="1:18" ht="39" x14ac:dyDescent="0.2">
      <c r="A14" s="14">
        <v>8</v>
      </c>
      <c r="B14" s="15" t="s">
        <v>63</v>
      </c>
      <c r="C14" s="15" t="s">
        <v>302</v>
      </c>
      <c r="D14" s="11" t="s">
        <v>163</v>
      </c>
      <c r="E14" s="5" t="s">
        <v>64</v>
      </c>
      <c r="F14" s="5"/>
      <c r="G14" s="15" t="s">
        <v>39</v>
      </c>
      <c r="H14" s="15" t="s">
        <v>566</v>
      </c>
      <c r="I14" s="15"/>
      <c r="J14" s="28">
        <v>43144</v>
      </c>
      <c r="K14" s="15" t="s">
        <v>65</v>
      </c>
      <c r="L14" s="25">
        <v>197400</v>
      </c>
      <c r="M14" s="25">
        <v>49350</v>
      </c>
      <c r="N14" s="25">
        <v>246750</v>
      </c>
      <c r="O14" s="39"/>
      <c r="P14" s="25">
        <v>155687.5</v>
      </c>
      <c r="Q14" s="26"/>
      <c r="R14" s="15"/>
    </row>
    <row r="15" spans="1:18" ht="29.25" x14ac:dyDescent="0.2">
      <c r="A15" s="14">
        <v>9</v>
      </c>
      <c r="B15" s="15" t="s">
        <v>66</v>
      </c>
      <c r="C15" s="15" t="s">
        <v>67</v>
      </c>
      <c r="D15" s="11" t="s">
        <v>165</v>
      </c>
      <c r="E15" s="5" t="s">
        <v>68</v>
      </c>
      <c r="F15" s="5"/>
      <c r="G15" s="15" t="s">
        <v>39</v>
      </c>
      <c r="H15" s="15" t="s">
        <v>566</v>
      </c>
      <c r="I15" s="15"/>
      <c r="J15" s="28">
        <v>43153</v>
      </c>
      <c r="K15" s="15" t="s">
        <v>65</v>
      </c>
      <c r="L15" s="25">
        <v>197880</v>
      </c>
      <c r="M15" s="25">
        <v>49470</v>
      </c>
      <c r="N15" s="25">
        <v>247350</v>
      </c>
      <c r="O15" s="39"/>
      <c r="P15" s="25">
        <v>149440.64000000001</v>
      </c>
      <c r="Q15" s="26"/>
      <c r="R15" s="15"/>
    </row>
    <row r="16" spans="1:18" ht="19.5" x14ac:dyDescent="0.2">
      <c r="A16" s="14">
        <v>10</v>
      </c>
      <c r="B16" s="15" t="s">
        <v>69</v>
      </c>
      <c r="C16" s="15" t="s">
        <v>70</v>
      </c>
      <c r="D16" s="22" t="s">
        <v>315</v>
      </c>
      <c r="E16" s="5" t="s">
        <v>43</v>
      </c>
      <c r="F16" s="5"/>
      <c r="G16" s="15" t="s">
        <v>39</v>
      </c>
      <c r="H16" s="15" t="s">
        <v>565</v>
      </c>
      <c r="I16" s="15"/>
      <c r="J16" s="28">
        <v>43140</v>
      </c>
      <c r="K16" s="41"/>
      <c r="L16" s="25">
        <v>52769.82</v>
      </c>
      <c r="M16" s="25">
        <v>0</v>
      </c>
      <c r="N16" s="25">
        <v>52769.82</v>
      </c>
      <c r="O16" s="24">
        <v>43137</v>
      </c>
      <c r="P16" s="81">
        <v>52769.82</v>
      </c>
      <c r="Q16" s="26"/>
      <c r="R16" s="3"/>
    </row>
    <row r="17" spans="1:20" ht="19.5" x14ac:dyDescent="0.2">
      <c r="A17" s="14">
        <v>11</v>
      </c>
      <c r="B17" s="15" t="s">
        <v>61</v>
      </c>
      <c r="C17" s="15" t="s">
        <v>62</v>
      </c>
      <c r="D17" s="22" t="s">
        <v>314</v>
      </c>
      <c r="E17" s="5" t="s">
        <v>43</v>
      </c>
      <c r="F17" s="5"/>
      <c r="G17" s="15" t="s">
        <v>39</v>
      </c>
      <c r="H17" s="10" t="s">
        <v>563</v>
      </c>
      <c r="I17" s="15"/>
      <c r="J17" s="28">
        <v>43145</v>
      </c>
      <c r="K17" s="41"/>
      <c r="L17" s="25">
        <v>70819.33</v>
      </c>
      <c r="M17" s="25">
        <v>0</v>
      </c>
      <c r="N17" s="25">
        <v>70819.33</v>
      </c>
      <c r="O17" s="24">
        <v>43135</v>
      </c>
      <c r="P17" s="81">
        <v>70819.33</v>
      </c>
      <c r="Q17" s="26"/>
      <c r="R17" s="3"/>
    </row>
    <row r="18" spans="1:20" ht="19.5" x14ac:dyDescent="0.2">
      <c r="A18" s="14">
        <v>12</v>
      </c>
      <c r="B18" s="15" t="s">
        <v>71</v>
      </c>
      <c r="C18" s="15" t="s">
        <v>72</v>
      </c>
      <c r="D18" s="22" t="s">
        <v>316</v>
      </c>
      <c r="E18" s="5" t="s">
        <v>73</v>
      </c>
      <c r="F18" s="5"/>
      <c r="G18" s="15" t="s">
        <v>39</v>
      </c>
      <c r="H18" s="15" t="s">
        <v>567</v>
      </c>
      <c r="I18" s="15"/>
      <c r="J18" s="28">
        <v>43173</v>
      </c>
      <c r="K18" s="15" t="s">
        <v>331</v>
      </c>
      <c r="L18" s="25">
        <v>46960.5</v>
      </c>
      <c r="M18" s="25">
        <v>7639.5</v>
      </c>
      <c r="N18" s="25">
        <v>54600</v>
      </c>
      <c r="O18" s="40" t="s">
        <v>322</v>
      </c>
      <c r="P18" s="81">
        <v>45775</v>
      </c>
      <c r="Q18" s="26"/>
      <c r="R18" s="3"/>
    </row>
    <row r="19" spans="1:20" ht="29.25" x14ac:dyDescent="0.2">
      <c r="A19" s="14">
        <v>13</v>
      </c>
      <c r="B19" s="15" t="s">
        <v>74</v>
      </c>
      <c r="C19" s="15" t="s">
        <v>75</v>
      </c>
      <c r="D19" s="22" t="s">
        <v>317</v>
      </c>
      <c r="E19" s="5" t="s">
        <v>76</v>
      </c>
      <c r="F19" s="5"/>
      <c r="G19" s="15" t="s">
        <v>39</v>
      </c>
      <c r="H19" s="15" t="s">
        <v>568</v>
      </c>
      <c r="I19" s="15"/>
      <c r="J19" s="28">
        <v>43158</v>
      </c>
      <c r="K19" s="15" t="s">
        <v>77</v>
      </c>
      <c r="L19" s="25">
        <v>35928</v>
      </c>
      <c r="M19" s="25">
        <v>8982</v>
      </c>
      <c r="N19" s="25">
        <v>44910</v>
      </c>
      <c r="O19" s="53"/>
      <c r="P19" s="81">
        <v>44910</v>
      </c>
      <c r="Q19" s="26"/>
      <c r="R19" s="3"/>
    </row>
    <row r="20" spans="1:20" ht="39" x14ac:dyDescent="0.2">
      <c r="A20" s="14">
        <v>14</v>
      </c>
      <c r="B20" s="15" t="s">
        <v>36</v>
      </c>
      <c r="C20" s="19" t="s">
        <v>92</v>
      </c>
      <c r="D20" s="22" t="s">
        <v>308</v>
      </c>
      <c r="E20" s="5" t="s">
        <v>37</v>
      </c>
      <c r="F20" s="5" t="s">
        <v>38</v>
      </c>
      <c r="G20" s="15" t="s">
        <v>39</v>
      </c>
      <c r="H20" s="15" t="s">
        <v>569</v>
      </c>
      <c r="I20" s="15"/>
      <c r="J20" s="24">
        <v>43186</v>
      </c>
      <c r="K20" s="15" t="s">
        <v>40</v>
      </c>
      <c r="L20" s="25">
        <v>24000</v>
      </c>
      <c r="M20" s="25">
        <v>6000</v>
      </c>
      <c r="N20" s="25">
        <v>30000</v>
      </c>
      <c r="O20" s="5"/>
      <c r="P20" s="81">
        <v>6250</v>
      </c>
      <c r="Q20" s="26"/>
      <c r="R20" s="3"/>
    </row>
    <row r="21" spans="1:20" ht="29.25" x14ac:dyDescent="0.2">
      <c r="A21" s="14">
        <v>15</v>
      </c>
      <c r="B21" s="15" t="s">
        <v>78</v>
      </c>
      <c r="C21" s="15" t="s">
        <v>79</v>
      </c>
      <c r="D21" s="22" t="s">
        <v>318</v>
      </c>
      <c r="E21" s="5" t="s">
        <v>80</v>
      </c>
      <c r="F21" s="5"/>
      <c r="G21" s="15" t="s">
        <v>39</v>
      </c>
      <c r="H21" s="15" t="s">
        <v>570</v>
      </c>
      <c r="I21" s="15"/>
      <c r="J21" s="28">
        <v>43178</v>
      </c>
      <c r="K21" s="15" t="s">
        <v>115</v>
      </c>
      <c r="L21" s="25">
        <v>36689</v>
      </c>
      <c r="M21" s="25">
        <v>9172.25</v>
      </c>
      <c r="N21" s="25">
        <v>45861.25</v>
      </c>
      <c r="O21" s="28">
        <v>43180</v>
      </c>
      <c r="P21" s="25">
        <v>45861.25</v>
      </c>
      <c r="Q21" s="26"/>
      <c r="R21" s="3"/>
    </row>
    <row r="22" spans="1:20" ht="29.25" x14ac:dyDescent="0.2">
      <c r="A22" s="14">
        <v>16</v>
      </c>
      <c r="B22" s="15" t="s">
        <v>81</v>
      </c>
      <c r="C22" s="15" t="s">
        <v>82</v>
      </c>
      <c r="D22" s="33" t="s">
        <v>1235</v>
      </c>
      <c r="E22" s="5" t="s">
        <v>83</v>
      </c>
      <c r="F22" s="5"/>
      <c r="G22" s="15" t="s">
        <v>39</v>
      </c>
      <c r="H22" s="15" t="s">
        <v>571</v>
      </c>
      <c r="I22" s="15"/>
      <c r="J22" s="28">
        <v>43187</v>
      </c>
      <c r="K22" s="15" t="s">
        <v>84</v>
      </c>
      <c r="L22" s="25">
        <v>97821.2</v>
      </c>
      <c r="M22" s="25">
        <v>24455.3</v>
      </c>
      <c r="N22" s="25">
        <v>122276.5</v>
      </c>
      <c r="O22" s="5"/>
      <c r="P22" s="81">
        <v>122276.5</v>
      </c>
      <c r="Q22" s="26"/>
      <c r="R22" s="3"/>
    </row>
    <row r="23" spans="1:20" ht="39" x14ac:dyDescent="0.2">
      <c r="A23" s="14">
        <v>17</v>
      </c>
      <c r="B23" s="15" t="s">
        <v>85</v>
      </c>
      <c r="C23" s="15" t="s">
        <v>288</v>
      </c>
      <c r="D23" s="11" t="s">
        <v>167</v>
      </c>
      <c r="E23" s="5" t="s">
        <v>86</v>
      </c>
      <c r="F23" s="5"/>
      <c r="G23" s="15" t="s">
        <v>39</v>
      </c>
      <c r="H23" s="15" t="s">
        <v>572</v>
      </c>
      <c r="I23" s="15"/>
      <c r="J23" s="24">
        <v>43144</v>
      </c>
      <c r="K23" s="19" t="s">
        <v>147</v>
      </c>
      <c r="L23" s="25">
        <v>127800</v>
      </c>
      <c r="M23" s="25">
        <v>0</v>
      </c>
      <c r="N23" s="25">
        <v>127800</v>
      </c>
      <c r="O23" s="5"/>
      <c r="P23" s="25">
        <v>70128</v>
      </c>
      <c r="Q23" s="26"/>
      <c r="R23" s="15"/>
    </row>
    <row r="24" spans="1:20" ht="39" x14ac:dyDescent="0.2">
      <c r="A24" s="14">
        <v>18</v>
      </c>
      <c r="B24" s="10" t="s">
        <v>674</v>
      </c>
      <c r="C24" s="10" t="s">
        <v>168</v>
      </c>
      <c r="D24" s="22" t="s">
        <v>290</v>
      </c>
      <c r="E24" s="9">
        <v>90910000</v>
      </c>
      <c r="F24" s="9"/>
      <c r="G24" s="15" t="s">
        <v>39</v>
      </c>
      <c r="H24" s="10" t="s">
        <v>558</v>
      </c>
      <c r="I24" s="10"/>
      <c r="J24" s="28">
        <v>43189</v>
      </c>
      <c r="K24" s="29" t="s">
        <v>330</v>
      </c>
      <c r="L24" s="25">
        <v>84368.11</v>
      </c>
      <c r="M24" s="25">
        <f>L24*0.25</f>
        <v>21092.0275</v>
      </c>
      <c r="N24" s="25">
        <f t="shared" ref="N24" si="0">L24+M24</f>
        <v>105460.1375</v>
      </c>
      <c r="O24" s="21"/>
      <c r="P24" s="81">
        <v>95498.6</v>
      </c>
      <c r="Q24" s="8"/>
      <c r="R24" s="3"/>
    </row>
    <row r="25" spans="1:20" ht="48.75" x14ac:dyDescent="0.2">
      <c r="A25" s="14">
        <v>19</v>
      </c>
      <c r="B25" s="10" t="s">
        <v>676</v>
      </c>
      <c r="C25" s="10" t="s">
        <v>675</v>
      </c>
      <c r="D25" s="22" t="s">
        <v>677</v>
      </c>
      <c r="E25" s="9">
        <v>90910000</v>
      </c>
      <c r="F25" s="9"/>
      <c r="G25" s="15" t="s">
        <v>39</v>
      </c>
      <c r="H25" s="10" t="s">
        <v>678</v>
      </c>
      <c r="I25" s="10"/>
      <c r="J25" s="28">
        <v>43189</v>
      </c>
      <c r="K25" s="29" t="s">
        <v>330</v>
      </c>
      <c r="L25" s="32">
        <v>2025.61</v>
      </c>
      <c r="M25" s="25">
        <v>506.4</v>
      </c>
      <c r="N25" s="25">
        <v>2532.0100000000002</v>
      </c>
      <c r="O25" s="21"/>
      <c r="P25" s="81">
        <v>2415.9499999999998</v>
      </c>
      <c r="Q25" s="8"/>
      <c r="R25" s="3"/>
    </row>
    <row r="26" spans="1:20" ht="29.25" x14ac:dyDescent="0.2">
      <c r="A26" s="14">
        <v>20</v>
      </c>
      <c r="B26" s="10" t="s">
        <v>169</v>
      </c>
      <c r="C26" s="10" t="s">
        <v>181</v>
      </c>
      <c r="D26" s="22" t="s">
        <v>291</v>
      </c>
      <c r="E26" s="9">
        <v>60420000</v>
      </c>
      <c r="F26" s="9"/>
      <c r="G26" s="15" t="s">
        <v>39</v>
      </c>
      <c r="H26" s="10" t="s">
        <v>178</v>
      </c>
      <c r="I26" s="10"/>
      <c r="J26" s="28">
        <v>43193</v>
      </c>
      <c r="K26" s="10"/>
      <c r="L26" s="25">
        <v>63985.97</v>
      </c>
      <c r="M26" s="25">
        <v>0</v>
      </c>
      <c r="N26" s="25">
        <v>63985.97</v>
      </c>
      <c r="O26" s="28">
        <v>43184</v>
      </c>
      <c r="P26" s="81">
        <v>63985.98</v>
      </c>
      <c r="Q26" s="8"/>
      <c r="R26" s="3"/>
    </row>
    <row r="27" spans="1:20" ht="39" x14ac:dyDescent="0.2">
      <c r="A27" s="14">
        <v>21</v>
      </c>
      <c r="B27" s="10" t="s">
        <v>170</v>
      </c>
      <c r="C27" s="10" t="s">
        <v>171</v>
      </c>
      <c r="D27" s="22" t="s">
        <v>292</v>
      </c>
      <c r="E27" s="9">
        <v>90523000</v>
      </c>
      <c r="F27" s="9"/>
      <c r="G27" s="15" t="s">
        <v>39</v>
      </c>
      <c r="H27" s="10" t="s">
        <v>573</v>
      </c>
      <c r="I27" s="10"/>
      <c r="J27" s="28">
        <v>43194</v>
      </c>
      <c r="K27" s="10" t="s">
        <v>179</v>
      </c>
      <c r="L27" s="25">
        <v>106950</v>
      </c>
      <c r="M27" s="25">
        <f>L27*0.25</f>
        <v>26737.5</v>
      </c>
      <c r="N27" s="25">
        <f>L27+M27</f>
        <v>133687.5</v>
      </c>
      <c r="O27" s="28"/>
      <c r="P27" s="81">
        <v>133687.5</v>
      </c>
      <c r="Q27" s="8"/>
      <c r="R27" s="3"/>
    </row>
    <row r="28" spans="1:20" ht="19.5" x14ac:dyDescent="0.2">
      <c r="A28" s="14">
        <v>22</v>
      </c>
      <c r="B28" s="10" t="s">
        <v>172</v>
      </c>
      <c r="C28" s="10" t="s">
        <v>173</v>
      </c>
      <c r="D28" s="22" t="s">
        <v>293</v>
      </c>
      <c r="E28" s="9">
        <v>60420000</v>
      </c>
      <c r="F28" s="9"/>
      <c r="G28" s="15" t="s">
        <v>39</v>
      </c>
      <c r="H28" s="10" t="s">
        <v>563</v>
      </c>
      <c r="I28" s="10"/>
      <c r="J28" s="28">
        <v>43194</v>
      </c>
      <c r="K28" s="10"/>
      <c r="L28" s="25">
        <v>52067.94</v>
      </c>
      <c r="M28" s="25">
        <v>0</v>
      </c>
      <c r="N28" s="25">
        <v>52067.94</v>
      </c>
      <c r="O28" s="28">
        <v>43188</v>
      </c>
      <c r="P28" s="81">
        <v>52109.64</v>
      </c>
      <c r="Q28" s="8"/>
      <c r="R28" s="3"/>
    </row>
    <row r="29" spans="1:20" ht="39" x14ac:dyDescent="0.2">
      <c r="A29" s="14">
        <v>23</v>
      </c>
      <c r="B29" s="10" t="s">
        <v>174</v>
      </c>
      <c r="C29" s="10" t="s">
        <v>175</v>
      </c>
      <c r="D29" s="22" t="s">
        <v>294</v>
      </c>
      <c r="E29" s="9">
        <v>55100000</v>
      </c>
      <c r="F29" s="9"/>
      <c r="G29" s="15" t="s">
        <v>39</v>
      </c>
      <c r="H29" s="10" t="s">
        <v>325</v>
      </c>
      <c r="I29" s="10"/>
      <c r="J29" s="28">
        <v>43224</v>
      </c>
      <c r="K29" s="10" t="s">
        <v>180</v>
      </c>
      <c r="L29" s="25">
        <v>21532.04</v>
      </c>
      <c r="M29" s="25">
        <f>N29-L29</f>
        <v>2767.9599999999991</v>
      </c>
      <c r="N29" s="25">
        <v>24300</v>
      </c>
      <c r="O29" s="21"/>
      <c r="P29" s="81">
        <v>24300</v>
      </c>
      <c r="Q29" s="8"/>
      <c r="R29" s="3"/>
      <c r="T29" s="54"/>
    </row>
    <row r="30" spans="1:20" ht="19.5" x14ac:dyDescent="0.2">
      <c r="A30" s="14">
        <v>24</v>
      </c>
      <c r="B30" s="10" t="s">
        <v>176</v>
      </c>
      <c r="C30" s="10" t="s">
        <v>177</v>
      </c>
      <c r="D30" s="22" t="s">
        <v>289</v>
      </c>
      <c r="E30" s="9">
        <v>30144400</v>
      </c>
      <c r="F30" s="9"/>
      <c r="G30" s="15" t="s">
        <v>39</v>
      </c>
      <c r="H30" s="10" t="s">
        <v>574</v>
      </c>
      <c r="I30" s="10"/>
      <c r="J30" s="28">
        <v>43228</v>
      </c>
      <c r="K30" s="10" t="s">
        <v>326</v>
      </c>
      <c r="L30" s="25">
        <v>72000</v>
      </c>
      <c r="M30" s="25">
        <v>18000</v>
      </c>
      <c r="N30" s="25">
        <f>L30+M30</f>
        <v>90000</v>
      </c>
      <c r="O30" s="21"/>
      <c r="P30" s="81">
        <v>90000</v>
      </c>
      <c r="Q30" s="8"/>
      <c r="R30" s="3"/>
    </row>
    <row r="31" spans="1:20" ht="39" x14ac:dyDescent="0.2">
      <c r="A31" s="14">
        <v>25</v>
      </c>
      <c r="B31" s="10" t="s">
        <v>47</v>
      </c>
      <c r="C31" s="10" t="s">
        <v>48</v>
      </c>
      <c r="D31" s="33" t="s">
        <v>329</v>
      </c>
      <c r="E31" s="9">
        <v>63712400</v>
      </c>
      <c r="F31" s="9"/>
      <c r="G31" s="19" t="s">
        <v>39</v>
      </c>
      <c r="H31" s="15" t="s">
        <v>663</v>
      </c>
      <c r="I31" s="51"/>
      <c r="J31" s="24">
        <v>43230</v>
      </c>
      <c r="K31" s="10" t="s">
        <v>662</v>
      </c>
      <c r="L31" s="32">
        <v>6000</v>
      </c>
      <c r="M31" s="32">
        <v>0</v>
      </c>
      <c r="N31" s="32">
        <v>6000</v>
      </c>
      <c r="O31" s="21"/>
      <c r="P31" s="81">
        <v>6000</v>
      </c>
      <c r="Q31" s="8"/>
      <c r="R31" s="8"/>
    </row>
    <row r="32" spans="1:20" ht="19.5" x14ac:dyDescent="0.2">
      <c r="A32" s="14">
        <v>26</v>
      </c>
      <c r="B32" s="10" t="s">
        <v>336</v>
      </c>
      <c r="C32" s="10" t="s">
        <v>337</v>
      </c>
      <c r="D32" s="22" t="s">
        <v>338</v>
      </c>
      <c r="E32" s="9">
        <v>60420000</v>
      </c>
      <c r="F32" s="9"/>
      <c r="G32" s="15" t="s">
        <v>39</v>
      </c>
      <c r="H32" s="10" t="s">
        <v>563</v>
      </c>
      <c r="I32" s="3"/>
      <c r="J32" s="28" t="s">
        <v>339</v>
      </c>
      <c r="K32" s="10"/>
      <c r="L32" s="32">
        <v>36898.11</v>
      </c>
      <c r="M32" s="32">
        <v>0</v>
      </c>
      <c r="N32" s="32">
        <v>36898.11</v>
      </c>
      <c r="O32" s="28" t="s">
        <v>340</v>
      </c>
      <c r="P32" s="81">
        <v>36898.11</v>
      </c>
      <c r="Q32" s="8"/>
      <c r="R32" s="3"/>
    </row>
    <row r="33" spans="1:18" ht="29.25" x14ac:dyDescent="0.2">
      <c r="A33" s="14">
        <v>27</v>
      </c>
      <c r="B33" s="10" t="s">
        <v>432</v>
      </c>
      <c r="C33" s="10" t="s">
        <v>665</v>
      </c>
      <c r="D33" s="22" t="s">
        <v>664</v>
      </c>
      <c r="E33" s="9">
        <v>30191400</v>
      </c>
      <c r="F33" s="3"/>
      <c r="G33" s="15" t="s">
        <v>39</v>
      </c>
      <c r="H33" s="10" t="s">
        <v>575</v>
      </c>
      <c r="I33" s="3"/>
      <c r="J33" s="28">
        <v>43277</v>
      </c>
      <c r="K33" s="10" t="s">
        <v>437</v>
      </c>
      <c r="L33" s="25">
        <v>35094</v>
      </c>
      <c r="M33" s="25">
        <v>8773.5</v>
      </c>
      <c r="N33" s="25">
        <f>L33+M33</f>
        <v>43867.5</v>
      </c>
      <c r="O33" s="28">
        <v>43337</v>
      </c>
      <c r="P33" s="81">
        <v>43867.5</v>
      </c>
      <c r="Q33" s="3"/>
      <c r="R33" s="3"/>
    </row>
    <row r="34" spans="1:18" ht="19.5" x14ac:dyDescent="0.2">
      <c r="A34" s="14">
        <v>28</v>
      </c>
      <c r="B34" s="10" t="s">
        <v>433</v>
      </c>
      <c r="C34" s="10" t="s">
        <v>435</v>
      </c>
      <c r="D34" s="22" t="s">
        <v>430</v>
      </c>
      <c r="E34" s="9">
        <v>60420000</v>
      </c>
      <c r="F34" s="3"/>
      <c r="G34" s="15" t="s">
        <v>39</v>
      </c>
      <c r="H34" s="10" t="s">
        <v>563</v>
      </c>
      <c r="I34" s="3"/>
      <c r="J34" s="28">
        <v>43269</v>
      </c>
      <c r="K34" s="10"/>
      <c r="L34" s="32">
        <v>33227.879999999997</v>
      </c>
      <c r="M34" s="32">
        <v>0</v>
      </c>
      <c r="N34" s="32">
        <v>33227.879999999997</v>
      </c>
      <c r="O34" s="28">
        <v>43253</v>
      </c>
      <c r="P34" s="81">
        <v>33208.29</v>
      </c>
      <c r="Q34" s="3"/>
      <c r="R34" s="3"/>
    </row>
    <row r="35" spans="1:18" ht="29.25" x14ac:dyDescent="0.2">
      <c r="A35" s="14">
        <v>29</v>
      </c>
      <c r="B35" s="10" t="s">
        <v>434</v>
      </c>
      <c r="C35" s="10" t="s">
        <v>436</v>
      </c>
      <c r="D35" s="22" t="s">
        <v>431</v>
      </c>
      <c r="E35" s="9">
        <v>60420000</v>
      </c>
      <c r="F35" s="3"/>
      <c r="G35" s="15" t="s">
        <v>39</v>
      </c>
      <c r="H35" s="10" t="s">
        <v>178</v>
      </c>
      <c r="I35" s="3"/>
      <c r="J35" s="28">
        <v>43277</v>
      </c>
      <c r="K35" s="10"/>
      <c r="L35" s="32">
        <v>44234.13</v>
      </c>
      <c r="M35" s="32">
        <v>0</v>
      </c>
      <c r="N35" s="32">
        <v>44234.13</v>
      </c>
      <c r="O35" s="24">
        <v>43265</v>
      </c>
      <c r="P35" s="81">
        <v>44309.94</v>
      </c>
      <c r="Q35" s="3"/>
      <c r="R35" s="3"/>
    </row>
    <row r="36" spans="1:18" ht="19.5" x14ac:dyDescent="0.2">
      <c r="A36" s="14">
        <v>30</v>
      </c>
      <c r="B36" s="10" t="s">
        <v>459</v>
      </c>
      <c r="C36" s="10" t="s">
        <v>460</v>
      </c>
      <c r="D36" s="5" t="s">
        <v>461</v>
      </c>
      <c r="E36" s="9">
        <v>60420000</v>
      </c>
      <c r="F36" s="3"/>
      <c r="G36" s="15" t="s">
        <v>39</v>
      </c>
      <c r="H36" s="10" t="s">
        <v>563</v>
      </c>
      <c r="I36" s="15"/>
      <c r="J36" s="24">
        <v>43292</v>
      </c>
      <c r="K36" s="78"/>
      <c r="L36" s="25">
        <v>62799.59</v>
      </c>
      <c r="M36" s="25">
        <v>0</v>
      </c>
      <c r="N36" s="25">
        <f>L36</f>
        <v>62799.59</v>
      </c>
      <c r="O36" s="28">
        <v>43265</v>
      </c>
      <c r="P36" s="81">
        <v>62799.59</v>
      </c>
      <c r="Q36" s="3"/>
      <c r="R36" s="3"/>
    </row>
    <row r="37" spans="1:18" ht="29.25" x14ac:dyDescent="0.2">
      <c r="A37" s="14">
        <v>31</v>
      </c>
      <c r="B37" s="10" t="s">
        <v>467</v>
      </c>
      <c r="C37" s="10" t="s">
        <v>468</v>
      </c>
      <c r="D37" s="5" t="s">
        <v>466</v>
      </c>
      <c r="E37" s="9">
        <v>38652100</v>
      </c>
      <c r="F37" s="3"/>
      <c r="G37" s="15" t="s">
        <v>39</v>
      </c>
      <c r="H37" s="10" t="s">
        <v>508</v>
      </c>
      <c r="I37" s="3"/>
      <c r="J37" s="24">
        <v>43334</v>
      </c>
      <c r="K37" s="10" t="s">
        <v>469</v>
      </c>
      <c r="L37" s="25">
        <v>25380</v>
      </c>
      <c r="M37" s="25">
        <v>6345</v>
      </c>
      <c r="N37" s="25">
        <v>31725</v>
      </c>
      <c r="O37" s="7"/>
      <c r="P37" s="81">
        <v>31725</v>
      </c>
      <c r="Q37" s="3"/>
      <c r="R37" s="3"/>
    </row>
    <row r="38" spans="1:18" ht="29.25" x14ac:dyDescent="0.2">
      <c r="A38" s="14">
        <v>32</v>
      </c>
      <c r="B38" s="10" t="s">
        <v>470</v>
      </c>
      <c r="C38" s="10" t="s">
        <v>471</v>
      </c>
      <c r="D38" s="5" t="s">
        <v>472</v>
      </c>
      <c r="E38" s="9">
        <v>33163000</v>
      </c>
      <c r="F38" s="3"/>
      <c r="G38" s="15" t="s">
        <v>39</v>
      </c>
      <c r="H38" s="10" t="s">
        <v>509</v>
      </c>
      <c r="I38" s="3"/>
      <c r="J38" s="24">
        <v>43340</v>
      </c>
      <c r="K38" s="10" t="s">
        <v>473</v>
      </c>
      <c r="L38" s="25">
        <v>44550</v>
      </c>
      <c r="M38" s="25">
        <v>11137.5</v>
      </c>
      <c r="N38" s="25">
        <v>55687.5</v>
      </c>
      <c r="O38" s="7"/>
      <c r="P38" s="81">
        <v>55687.5</v>
      </c>
      <c r="Q38" s="3"/>
      <c r="R38" s="3"/>
    </row>
    <row r="39" spans="1:18" ht="29.25" x14ac:dyDescent="0.2">
      <c r="A39" s="14">
        <v>33</v>
      </c>
      <c r="B39" s="10" t="s">
        <v>475</v>
      </c>
      <c r="C39" s="10" t="s">
        <v>661</v>
      </c>
      <c r="D39" s="5" t="s">
        <v>474</v>
      </c>
      <c r="E39" s="9">
        <v>30192000</v>
      </c>
      <c r="F39" s="3"/>
      <c r="G39" s="15" t="s">
        <v>39</v>
      </c>
      <c r="H39" s="10" t="s">
        <v>510</v>
      </c>
      <c r="I39" s="3"/>
      <c r="J39" s="24">
        <v>43343</v>
      </c>
      <c r="K39" s="10" t="s">
        <v>476</v>
      </c>
      <c r="L39" s="25">
        <v>22394.13</v>
      </c>
      <c r="M39" s="25">
        <v>5598.5325000000003</v>
      </c>
      <c r="N39" s="25">
        <v>27992.662500000002</v>
      </c>
      <c r="O39" s="7"/>
      <c r="P39" s="81">
        <v>27390.28</v>
      </c>
      <c r="Q39" s="3"/>
      <c r="R39" s="3"/>
    </row>
    <row r="40" spans="1:18" ht="68.25" x14ac:dyDescent="0.2">
      <c r="A40" s="14">
        <v>34</v>
      </c>
      <c r="B40" s="10" t="s">
        <v>681</v>
      </c>
      <c r="C40" s="10" t="s">
        <v>680</v>
      </c>
      <c r="D40" s="5" t="s">
        <v>679</v>
      </c>
      <c r="E40" s="9">
        <v>79820000</v>
      </c>
      <c r="F40" s="3"/>
      <c r="G40" s="15" t="s">
        <v>39</v>
      </c>
      <c r="H40" s="10" t="s">
        <v>682</v>
      </c>
      <c r="I40" s="3"/>
      <c r="J40" s="24">
        <v>43354</v>
      </c>
      <c r="K40" s="10" t="s">
        <v>683</v>
      </c>
      <c r="L40" s="32">
        <v>18280</v>
      </c>
      <c r="M40" s="25">
        <f>L40*0.25</f>
        <v>4570</v>
      </c>
      <c r="N40" s="25">
        <f>L40+M40</f>
        <v>22850</v>
      </c>
      <c r="O40" s="7"/>
      <c r="P40" s="81">
        <v>22850</v>
      </c>
      <c r="Q40" s="3"/>
      <c r="R40" s="3"/>
    </row>
    <row r="41" spans="1:18" ht="29.25" x14ac:dyDescent="0.2">
      <c r="A41" s="14">
        <v>35</v>
      </c>
      <c r="B41" s="10" t="s">
        <v>479</v>
      </c>
      <c r="C41" s="10" t="s">
        <v>482</v>
      </c>
      <c r="D41" s="5" t="s">
        <v>477</v>
      </c>
      <c r="E41" s="9">
        <v>79300000</v>
      </c>
      <c r="F41" s="3"/>
      <c r="G41" s="15" t="s">
        <v>39</v>
      </c>
      <c r="H41" s="10" t="s">
        <v>511</v>
      </c>
      <c r="I41" s="3"/>
      <c r="J41" s="24">
        <v>43376</v>
      </c>
      <c r="K41" s="10" t="s">
        <v>481</v>
      </c>
      <c r="L41" s="25">
        <v>60000</v>
      </c>
      <c r="M41" s="25">
        <f t="shared" ref="M41" si="1">L41*0.25</f>
        <v>15000</v>
      </c>
      <c r="N41" s="25">
        <f t="shared" ref="N41" si="2">L41*1.25</f>
        <v>75000</v>
      </c>
      <c r="O41" s="7"/>
      <c r="P41" s="81">
        <v>75000</v>
      </c>
      <c r="Q41" s="3"/>
      <c r="R41" s="3"/>
    </row>
    <row r="42" spans="1:18" ht="19.5" x14ac:dyDescent="0.2">
      <c r="A42" s="14">
        <v>36</v>
      </c>
      <c r="B42" s="10" t="s">
        <v>480</v>
      </c>
      <c r="C42" s="10" t="s">
        <v>666</v>
      </c>
      <c r="D42" s="5" t="s">
        <v>478</v>
      </c>
      <c r="E42" s="9">
        <v>60420000</v>
      </c>
      <c r="F42" s="3"/>
      <c r="G42" s="15" t="s">
        <v>39</v>
      </c>
      <c r="H42" s="10" t="s">
        <v>576</v>
      </c>
      <c r="I42" s="3"/>
      <c r="J42" s="24">
        <v>43375</v>
      </c>
      <c r="K42" s="3"/>
      <c r="L42" s="25">
        <v>43795.39</v>
      </c>
      <c r="M42" s="25">
        <v>0</v>
      </c>
      <c r="N42" s="25">
        <v>43795.39</v>
      </c>
      <c r="O42" s="7"/>
      <c r="P42" s="81">
        <v>44250</v>
      </c>
      <c r="Q42" s="3"/>
      <c r="R42" s="3"/>
    </row>
    <row r="43" spans="1:18" ht="39" x14ac:dyDescent="0.2">
      <c r="A43" s="14">
        <v>37</v>
      </c>
      <c r="B43" s="10" t="s">
        <v>483</v>
      </c>
      <c r="C43" s="10" t="s">
        <v>580</v>
      </c>
      <c r="D43" s="5" t="s">
        <v>484</v>
      </c>
      <c r="E43" s="9">
        <v>50310000</v>
      </c>
      <c r="F43" s="3"/>
      <c r="G43" s="15" t="s">
        <v>39</v>
      </c>
      <c r="H43" s="10" t="s">
        <v>577</v>
      </c>
      <c r="I43" s="3"/>
      <c r="J43" s="24">
        <v>43346</v>
      </c>
      <c r="K43" s="10" t="s">
        <v>485</v>
      </c>
      <c r="L43" s="25">
        <v>177600</v>
      </c>
      <c r="M43" s="25">
        <f>L43*0.25</f>
        <v>44400</v>
      </c>
      <c r="N43" s="25">
        <f>L43*1.25</f>
        <v>222000</v>
      </c>
      <c r="O43" s="7"/>
      <c r="P43" s="25">
        <v>18500</v>
      </c>
      <c r="Q43" s="3"/>
      <c r="R43" s="3"/>
    </row>
    <row r="44" spans="1:18" ht="39" x14ac:dyDescent="0.2">
      <c r="A44" s="14">
        <v>38</v>
      </c>
      <c r="B44" s="10" t="s">
        <v>507</v>
      </c>
      <c r="C44" s="10" t="s">
        <v>1152</v>
      </c>
      <c r="D44" s="5" t="s">
        <v>486</v>
      </c>
      <c r="E44" s="9">
        <v>72224000</v>
      </c>
      <c r="F44" s="3"/>
      <c r="G44" s="15" t="s">
        <v>39</v>
      </c>
      <c r="H44" s="10" t="s">
        <v>578</v>
      </c>
      <c r="I44" s="3"/>
      <c r="J44" s="24">
        <v>43350</v>
      </c>
      <c r="K44" s="10" t="s">
        <v>333</v>
      </c>
      <c r="L44" s="25">
        <v>100000</v>
      </c>
      <c r="M44" s="25">
        <v>25000</v>
      </c>
      <c r="N44" s="25">
        <v>125000</v>
      </c>
      <c r="O44" s="7"/>
      <c r="P44" s="25"/>
      <c r="Q44" s="3"/>
      <c r="R44" s="3"/>
    </row>
    <row r="45" spans="1:18" ht="29.25" x14ac:dyDescent="0.2">
      <c r="A45" s="14">
        <v>39</v>
      </c>
      <c r="B45" s="10" t="s">
        <v>488</v>
      </c>
      <c r="C45" s="10" t="s">
        <v>1153</v>
      </c>
      <c r="D45" s="5" t="s">
        <v>487</v>
      </c>
      <c r="E45" s="9">
        <v>72267000</v>
      </c>
      <c r="F45" s="3"/>
      <c r="G45" s="15" t="s">
        <v>39</v>
      </c>
      <c r="H45" s="10" t="s">
        <v>579</v>
      </c>
      <c r="I45" s="3"/>
      <c r="J45" s="24">
        <v>43369</v>
      </c>
      <c r="K45" s="10" t="s">
        <v>138</v>
      </c>
      <c r="L45" s="25">
        <v>195000</v>
      </c>
      <c r="M45" s="25">
        <v>48750</v>
      </c>
      <c r="N45" s="25">
        <v>243750</v>
      </c>
      <c r="O45" s="7"/>
      <c r="P45" s="7"/>
      <c r="Q45" s="3"/>
      <c r="R45" s="3"/>
    </row>
    <row r="46" spans="1:18" ht="39" x14ac:dyDescent="0.2">
      <c r="A46" s="14">
        <v>40</v>
      </c>
      <c r="B46" s="10" t="s">
        <v>686</v>
      </c>
      <c r="C46" s="10" t="s">
        <v>685</v>
      </c>
      <c r="D46" s="31" t="s">
        <v>684</v>
      </c>
      <c r="E46" s="9">
        <v>80510000</v>
      </c>
      <c r="F46" s="48"/>
      <c r="G46" s="19" t="s">
        <v>39</v>
      </c>
      <c r="H46" s="10" t="s">
        <v>691</v>
      </c>
      <c r="I46" s="48"/>
      <c r="J46" s="24">
        <v>43395</v>
      </c>
      <c r="K46" s="10" t="s">
        <v>694</v>
      </c>
      <c r="L46" s="32">
        <v>46757</v>
      </c>
      <c r="M46" s="32">
        <v>0</v>
      </c>
      <c r="N46" s="32">
        <v>46757</v>
      </c>
      <c r="O46" s="7"/>
      <c r="P46" s="81">
        <v>46796.72</v>
      </c>
      <c r="Q46" s="3"/>
      <c r="R46" s="3"/>
    </row>
    <row r="47" spans="1:18" ht="19.5" x14ac:dyDescent="0.2">
      <c r="A47" s="14">
        <v>41</v>
      </c>
      <c r="B47" s="10" t="s">
        <v>671</v>
      </c>
      <c r="C47" s="10" t="s">
        <v>667</v>
      </c>
      <c r="D47" s="5" t="s">
        <v>669</v>
      </c>
      <c r="E47" s="9">
        <v>60420000</v>
      </c>
      <c r="F47" s="3"/>
      <c r="G47" s="15" t="s">
        <v>39</v>
      </c>
      <c r="H47" s="15" t="s">
        <v>565</v>
      </c>
      <c r="I47" s="3"/>
      <c r="J47" s="24">
        <v>43398</v>
      </c>
      <c r="K47" s="10"/>
      <c r="L47" s="25">
        <v>63022.35</v>
      </c>
      <c r="M47" s="25">
        <v>0</v>
      </c>
      <c r="N47" s="25">
        <v>63022.35</v>
      </c>
      <c r="O47" s="7"/>
      <c r="P47" s="81">
        <v>63022.35</v>
      </c>
      <c r="Q47" s="3"/>
      <c r="R47" s="3"/>
    </row>
    <row r="48" spans="1:18" ht="19.5" x14ac:dyDescent="0.2">
      <c r="A48" s="14">
        <v>42</v>
      </c>
      <c r="B48" s="10" t="s">
        <v>672</v>
      </c>
      <c r="C48" s="10" t="s">
        <v>668</v>
      </c>
      <c r="D48" s="5" t="s">
        <v>670</v>
      </c>
      <c r="E48" s="9">
        <v>60420000</v>
      </c>
      <c r="F48" s="3"/>
      <c r="G48" s="15" t="s">
        <v>39</v>
      </c>
      <c r="H48" s="15" t="s">
        <v>565</v>
      </c>
      <c r="I48" s="3"/>
      <c r="J48" s="24">
        <v>43398</v>
      </c>
      <c r="K48" s="10"/>
      <c r="L48" s="25">
        <v>55607.95</v>
      </c>
      <c r="M48" s="25">
        <v>0</v>
      </c>
      <c r="N48" s="25">
        <v>55607.95</v>
      </c>
      <c r="O48" s="7"/>
      <c r="P48" s="81">
        <v>55607.95</v>
      </c>
      <c r="Q48" s="3"/>
      <c r="R48" s="3"/>
    </row>
    <row r="49" spans="1:19" ht="29.25" x14ac:dyDescent="0.2">
      <c r="A49" s="14">
        <v>43</v>
      </c>
      <c r="B49" s="10" t="s">
        <v>692</v>
      </c>
      <c r="C49" s="10" t="s">
        <v>687</v>
      </c>
      <c r="D49" s="31" t="s">
        <v>688</v>
      </c>
      <c r="E49" s="9">
        <v>45421152</v>
      </c>
      <c r="F49" s="48"/>
      <c r="G49" s="19" t="s">
        <v>39</v>
      </c>
      <c r="H49" s="10" t="s">
        <v>689</v>
      </c>
      <c r="I49" s="48"/>
      <c r="J49" s="24">
        <v>43404</v>
      </c>
      <c r="K49" s="10" t="s">
        <v>690</v>
      </c>
      <c r="L49" s="32">
        <v>69500</v>
      </c>
      <c r="M49" s="32">
        <v>17375</v>
      </c>
      <c r="N49" s="32">
        <v>86875</v>
      </c>
      <c r="O49" s="45"/>
      <c r="P49" s="81">
        <v>86875</v>
      </c>
      <c r="Q49" s="48"/>
      <c r="R49" s="48"/>
    </row>
    <row r="50" spans="1:19" ht="19.5" x14ac:dyDescent="0.2">
      <c r="A50" s="14">
        <v>44</v>
      </c>
      <c r="B50" s="10" t="s">
        <v>1097</v>
      </c>
      <c r="C50" s="10" t="s">
        <v>1104</v>
      </c>
      <c r="D50" s="31" t="s">
        <v>1113</v>
      </c>
      <c r="E50" s="9">
        <v>60420000</v>
      </c>
      <c r="F50" s="3"/>
      <c r="G50" s="19" t="s">
        <v>39</v>
      </c>
      <c r="H50" s="10" t="s">
        <v>565</v>
      </c>
      <c r="I50" s="3"/>
      <c r="J50" s="24">
        <v>43420</v>
      </c>
      <c r="K50" s="10"/>
      <c r="L50" s="32">
        <v>46080.74</v>
      </c>
      <c r="M50" s="32">
        <v>0</v>
      </c>
      <c r="N50" s="32">
        <v>46080.74</v>
      </c>
      <c r="O50" s="7"/>
      <c r="P50" s="81">
        <v>46080.74</v>
      </c>
      <c r="Q50" s="3"/>
      <c r="R50" s="3"/>
    </row>
    <row r="51" spans="1:19" ht="48.75" x14ac:dyDescent="0.2">
      <c r="A51" s="14">
        <v>45</v>
      </c>
      <c r="B51" s="10" t="s">
        <v>488</v>
      </c>
      <c r="C51" s="10" t="s">
        <v>1154</v>
      </c>
      <c r="D51" s="5" t="s">
        <v>1146</v>
      </c>
      <c r="E51" s="9">
        <v>72267000</v>
      </c>
      <c r="F51" s="3"/>
      <c r="G51" s="15" t="s">
        <v>39</v>
      </c>
      <c r="H51" s="10" t="s">
        <v>579</v>
      </c>
      <c r="I51" s="3"/>
      <c r="J51" s="24">
        <v>43410</v>
      </c>
      <c r="K51" s="10"/>
      <c r="L51" s="32">
        <v>0</v>
      </c>
      <c r="M51" s="32">
        <v>0</v>
      </c>
      <c r="N51" s="32">
        <v>0</v>
      </c>
      <c r="O51" s="7"/>
      <c r="P51" s="7"/>
      <c r="Q51" s="27" t="s">
        <v>1130</v>
      </c>
      <c r="R51" s="3"/>
    </row>
    <row r="52" spans="1:19" ht="29.25" x14ac:dyDescent="0.2">
      <c r="A52" s="14">
        <v>46</v>
      </c>
      <c r="B52" s="10" t="s">
        <v>1133</v>
      </c>
      <c r="C52" s="10" t="s">
        <v>1132</v>
      </c>
      <c r="D52" s="5" t="s">
        <v>1147</v>
      </c>
      <c r="E52" s="9">
        <v>32342410</v>
      </c>
      <c r="F52" s="3"/>
      <c r="G52" s="15" t="s">
        <v>39</v>
      </c>
      <c r="H52" s="10" t="s">
        <v>1188</v>
      </c>
      <c r="I52" s="3"/>
      <c r="J52" s="24">
        <v>43445</v>
      </c>
      <c r="K52" s="10" t="s">
        <v>1131</v>
      </c>
      <c r="L52" s="32">
        <v>61181</v>
      </c>
      <c r="M52" s="32">
        <v>15295.25</v>
      </c>
      <c r="N52" s="32">
        <v>76476.25</v>
      </c>
      <c r="O52" s="7"/>
      <c r="P52" s="7"/>
      <c r="Q52" s="55"/>
      <c r="R52" s="3"/>
    </row>
    <row r="53" spans="1:19" ht="29.25" x14ac:dyDescent="0.2">
      <c r="A53" s="14">
        <v>47</v>
      </c>
      <c r="B53" s="10" t="s">
        <v>1098</v>
      </c>
      <c r="C53" s="10" t="s">
        <v>1105</v>
      </c>
      <c r="D53" s="31" t="s">
        <v>1114</v>
      </c>
      <c r="E53" s="9">
        <v>79932000</v>
      </c>
      <c r="F53" s="3"/>
      <c r="G53" s="19" t="s">
        <v>39</v>
      </c>
      <c r="H53" s="10" t="s">
        <v>1189</v>
      </c>
      <c r="I53" s="3"/>
      <c r="J53" s="24">
        <v>43430</v>
      </c>
      <c r="K53" s="10" t="s">
        <v>84</v>
      </c>
      <c r="L53" s="32">
        <v>47700</v>
      </c>
      <c r="M53" s="32">
        <v>11925</v>
      </c>
      <c r="N53" s="32">
        <v>59625</v>
      </c>
      <c r="O53" s="7"/>
      <c r="P53" s="81">
        <v>59625</v>
      </c>
      <c r="Q53" s="3"/>
      <c r="R53" s="3"/>
    </row>
    <row r="54" spans="1:19" ht="19.5" x14ac:dyDescent="0.2">
      <c r="A54" s="14">
        <v>48</v>
      </c>
      <c r="B54" s="10" t="s">
        <v>1135</v>
      </c>
      <c r="C54" s="10" t="s">
        <v>1134</v>
      </c>
      <c r="D54" s="31" t="s">
        <v>1148</v>
      </c>
      <c r="E54" s="9">
        <v>32323500</v>
      </c>
      <c r="F54" s="3"/>
      <c r="G54" s="19" t="s">
        <v>39</v>
      </c>
      <c r="H54" s="10" t="s">
        <v>1190</v>
      </c>
      <c r="I54" s="3"/>
      <c r="J54" s="24">
        <v>43440</v>
      </c>
      <c r="K54" s="10" t="s">
        <v>1131</v>
      </c>
      <c r="L54" s="32">
        <v>159951</v>
      </c>
      <c r="M54" s="32">
        <v>39987.75</v>
      </c>
      <c r="N54" s="32">
        <v>199938.75</v>
      </c>
      <c r="O54" s="7"/>
      <c r="P54" s="7"/>
      <c r="Q54" s="3"/>
      <c r="R54" s="3"/>
    </row>
    <row r="55" spans="1:19" ht="19.5" x14ac:dyDescent="0.2">
      <c r="A55" s="14">
        <v>49</v>
      </c>
      <c r="B55" s="10" t="s">
        <v>1143</v>
      </c>
      <c r="C55" s="10" t="s">
        <v>1136</v>
      </c>
      <c r="D55" s="5" t="s">
        <v>1138</v>
      </c>
      <c r="E55" s="9">
        <v>48760000</v>
      </c>
      <c r="F55" s="3"/>
      <c r="G55" s="19" t="s">
        <v>39</v>
      </c>
      <c r="H55" s="15" t="s">
        <v>566</v>
      </c>
      <c r="I55" s="3"/>
      <c r="J55" s="24">
        <v>43431</v>
      </c>
      <c r="K55" s="10" t="s">
        <v>1137</v>
      </c>
      <c r="L55" s="32">
        <v>91525</v>
      </c>
      <c r="M55" s="32">
        <v>22881.25</v>
      </c>
      <c r="N55" s="32">
        <v>114406.25</v>
      </c>
      <c r="O55" s="7"/>
      <c r="P55" s="7"/>
      <c r="Q55" s="3"/>
      <c r="R55" s="3"/>
    </row>
    <row r="56" spans="1:19" ht="19.5" x14ac:dyDescent="0.2">
      <c r="A56" s="14">
        <v>50</v>
      </c>
      <c r="B56" s="10" t="s">
        <v>1099</v>
      </c>
      <c r="C56" s="10" t="s">
        <v>1106</v>
      </c>
      <c r="D56" s="31" t="s">
        <v>1115</v>
      </c>
      <c r="E56" s="9">
        <v>22200000</v>
      </c>
      <c r="F56" s="3"/>
      <c r="G56" s="19" t="s">
        <v>39</v>
      </c>
      <c r="H56" s="10" t="s">
        <v>1191</v>
      </c>
      <c r="I56" s="3"/>
      <c r="J56" s="24">
        <v>43448</v>
      </c>
      <c r="K56" s="10" t="s">
        <v>1112</v>
      </c>
      <c r="L56" s="32">
        <v>27323.43</v>
      </c>
      <c r="M56" s="32">
        <v>1470.84</v>
      </c>
      <c r="N56" s="32">
        <v>28794.27</v>
      </c>
      <c r="O56" s="7"/>
      <c r="P56" s="81">
        <v>28143.88</v>
      </c>
      <c r="Q56" s="3"/>
      <c r="R56" s="3"/>
    </row>
    <row r="57" spans="1:19" ht="29.25" x14ac:dyDescent="0.2">
      <c r="A57" s="14">
        <v>51</v>
      </c>
      <c r="B57" s="10" t="s">
        <v>1141</v>
      </c>
      <c r="C57" s="10" t="s">
        <v>1142</v>
      </c>
      <c r="D57" s="31" t="s">
        <v>1139</v>
      </c>
      <c r="E57" s="9">
        <v>48211000</v>
      </c>
      <c r="F57" s="3"/>
      <c r="G57" s="19" t="s">
        <v>39</v>
      </c>
      <c r="H57" s="10" t="s">
        <v>1192</v>
      </c>
      <c r="I57" s="3"/>
      <c r="J57" s="24">
        <v>43451</v>
      </c>
      <c r="K57" s="10" t="s">
        <v>1140</v>
      </c>
      <c r="L57" s="32">
        <v>185280</v>
      </c>
      <c r="M57" s="32">
        <v>46320</v>
      </c>
      <c r="N57" s="32">
        <v>231600</v>
      </c>
      <c r="O57" s="7"/>
      <c r="P57" s="7"/>
      <c r="Q57" s="3"/>
      <c r="R57" s="3"/>
    </row>
    <row r="58" spans="1:19" ht="29.25" x14ac:dyDescent="0.2">
      <c r="A58" s="14">
        <v>52</v>
      </c>
      <c r="B58" s="10" t="s">
        <v>1145</v>
      </c>
      <c r="C58" s="10" t="s">
        <v>1144</v>
      </c>
      <c r="D58" s="31" t="s">
        <v>1149</v>
      </c>
      <c r="E58" s="9">
        <v>48000000</v>
      </c>
      <c r="F58" s="3"/>
      <c r="G58" s="19" t="s">
        <v>39</v>
      </c>
      <c r="H58" s="10" t="s">
        <v>1193</v>
      </c>
      <c r="I58" s="3"/>
      <c r="J58" s="24">
        <v>43447</v>
      </c>
      <c r="K58" s="10" t="s">
        <v>1187</v>
      </c>
      <c r="L58" s="32">
        <v>80000</v>
      </c>
      <c r="M58" s="32">
        <v>20000</v>
      </c>
      <c r="N58" s="32">
        <v>100000</v>
      </c>
      <c r="O58" s="7"/>
      <c r="P58" s="7"/>
      <c r="Q58" s="3"/>
      <c r="R58" s="3"/>
    </row>
    <row r="59" spans="1:19" ht="29.25" x14ac:dyDescent="0.2">
      <c r="A59" s="14">
        <v>53</v>
      </c>
      <c r="B59" s="10" t="s">
        <v>1150</v>
      </c>
      <c r="C59" s="10" t="s">
        <v>1151</v>
      </c>
      <c r="D59" s="31" t="s">
        <v>1155</v>
      </c>
      <c r="E59" s="9">
        <v>15000000</v>
      </c>
      <c r="F59" s="3"/>
      <c r="G59" s="19" t="s">
        <v>39</v>
      </c>
      <c r="H59" s="10" t="s">
        <v>1194</v>
      </c>
      <c r="I59" s="3"/>
      <c r="J59" s="24">
        <v>43452</v>
      </c>
      <c r="K59" s="10" t="s">
        <v>1112</v>
      </c>
      <c r="L59" s="32">
        <v>91347.34</v>
      </c>
      <c r="M59" s="32">
        <f>958.4+18044.84</f>
        <v>19003.240000000002</v>
      </c>
      <c r="N59" s="32">
        <v>110350.58</v>
      </c>
      <c r="O59" s="7"/>
      <c r="P59" s="81">
        <v>78164.320000000007</v>
      </c>
      <c r="Q59" s="3"/>
      <c r="R59" s="3"/>
      <c r="S59" s="54"/>
    </row>
    <row r="60" spans="1:19" ht="29.25" x14ac:dyDescent="0.2">
      <c r="A60" s="14">
        <v>54</v>
      </c>
      <c r="B60" s="10" t="s">
        <v>1100</v>
      </c>
      <c r="C60" s="10" t="s">
        <v>1107</v>
      </c>
      <c r="D60" s="31" t="s">
        <v>1116</v>
      </c>
      <c r="E60" s="9">
        <v>60420000</v>
      </c>
      <c r="F60" s="3"/>
      <c r="G60" s="19" t="s">
        <v>39</v>
      </c>
      <c r="H60" s="10" t="s">
        <v>178</v>
      </c>
      <c r="I60" s="3"/>
      <c r="J60" s="24">
        <v>43454</v>
      </c>
      <c r="K60" s="10"/>
      <c r="L60" s="32">
        <v>78976.710000000006</v>
      </c>
      <c r="M60" s="32">
        <v>0</v>
      </c>
      <c r="N60" s="32">
        <v>78976.710000000006</v>
      </c>
      <c r="O60" s="7"/>
      <c r="P60" s="7"/>
      <c r="Q60" s="3"/>
      <c r="R60" s="3"/>
    </row>
    <row r="61" spans="1:19" ht="39" x14ac:dyDescent="0.2">
      <c r="A61" s="14">
        <v>55</v>
      </c>
      <c r="B61" s="10" t="s">
        <v>1101</v>
      </c>
      <c r="C61" s="10" t="s">
        <v>1108</v>
      </c>
      <c r="D61" s="31" t="s">
        <v>1117</v>
      </c>
      <c r="E61" s="9">
        <v>60420000</v>
      </c>
      <c r="F61" s="3"/>
      <c r="G61" s="19" t="s">
        <v>39</v>
      </c>
      <c r="H61" s="10" t="s">
        <v>1111</v>
      </c>
      <c r="I61" s="3"/>
      <c r="J61" s="24">
        <v>43462</v>
      </c>
      <c r="K61" s="10"/>
      <c r="L61" s="32">
        <v>96379.64</v>
      </c>
      <c r="M61" s="32">
        <v>0</v>
      </c>
      <c r="N61" s="32">
        <v>96379.64</v>
      </c>
      <c r="O61" s="7"/>
      <c r="P61" s="7"/>
      <c r="Q61" s="3"/>
      <c r="R61" s="3"/>
    </row>
    <row r="62" spans="1:19" ht="19.5" x14ac:dyDescent="0.2">
      <c r="A62" s="14">
        <v>56</v>
      </c>
      <c r="B62" s="10" t="s">
        <v>1102</v>
      </c>
      <c r="C62" s="10" t="s">
        <v>1109</v>
      </c>
      <c r="D62" s="31" t="s">
        <v>1118</v>
      </c>
      <c r="E62" s="9">
        <v>63712400</v>
      </c>
      <c r="F62" s="3"/>
      <c r="G62" s="19" t="s">
        <v>39</v>
      </c>
      <c r="H62" s="10" t="s">
        <v>1195</v>
      </c>
      <c r="I62" s="3"/>
      <c r="J62" s="24">
        <v>43465</v>
      </c>
      <c r="K62" s="10" t="s">
        <v>1112</v>
      </c>
      <c r="L62" s="32">
        <v>48000</v>
      </c>
      <c r="M62" s="32">
        <v>12000</v>
      </c>
      <c r="N62" s="32">
        <v>60000</v>
      </c>
      <c r="O62" s="7"/>
      <c r="P62" s="81">
        <v>60000</v>
      </c>
      <c r="Q62" s="3"/>
      <c r="R62" s="3"/>
      <c r="S62" s="58"/>
    </row>
    <row r="63" spans="1:19" ht="19.5" x14ac:dyDescent="0.2">
      <c r="A63" s="14">
        <v>57</v>
      </c>
      <c r="B63" s="10" t="s">
        <v>1103</v>
      </c>
      <c r="C63" s="10" t="s">
        <v>1110</v>
      </c>
      <c r="D63" s="31" t="s">
        <v>1119</v>
      </c>
      <c r="E63" s="9">
        <v>60420000</v>
      </c>
      <c r="F63" s="3"/>
      <c r="G63" s="19" t="s">
        <v>39</v>
      </c>
      <c r="H63" s="10" t="s">
        <v>565</v>
      </c>
      <c r="I63" s="3"/>
      <c r="J63" s="24">
        <v>43465</v>
      </c>
      <c r="K63" s="10"/>
      <c r="L63" s="32">
        <v>49620.6</v>
      </c>
      <c r="M63" s="32">
        <v>0</v>
      </c>
      <c r="N63" s="32">
        <v>49620.6</v>
      </c>
      <c r="O63" s="7"/>
      <c r="P63" s="7"/>
      <c r="Q63" s="3"/>
      <c r="R63" s="3"/>
    </row>
    <row r="64" spans="1:19" ht="21.75" customHeight="1" x14ac:dyDescent="0.2">
      <c r="P64" s="83"/>
    </row>
    <row r="66" spans="3:3" ht="15.75" x14ac:dyDescent="0.25">
      <c r="C66" s="56"/>
    </row>
  </sheetData>
  <mergeCells count="1">
    <mergeCell ref="A3:R3"/>
  </mergeCells>
  <pageMargins left="0.70866141732283472" right="0.70866141732283472" top="0.23622047244094491" bottom="0.15748031496062992" header="0.31496062992125984" footer="0.31496062992125984"/>
  <pageSetup paperSize="9" scale="66" fitToHeight="0" orientation="landscape" r:id="rId1"/>
  <rowBreaks count="1" manualBreakCount="1">
    <brk id="29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zoomScale="90" zoomScaleNormal="90" workbookViewId="0">
      <selection activeCell="A3" sqref="A3:R3"/>
    </sheetView>
  </sheetViews>
  <sheetFormatPr defaultColWidth="9.140625" defaultRowHeight="9.75" x14ac:dyDescent="0.2"/>
  <cols>
    <col min="1" max="1" width="5.42578125" style="62" bestFit="1" customWidth="1"/>
    <col min="2" max="2" width="12" style="63" bestFit="1" customWidth="1"/>
    <col min="3" max="3" width="28.7109375" style="63" customWidth="1"/>
    <col min="4" max="4" width="6.42578125" style="63" bestFit="1" customWidth="1"/>
    <col min="5" max="5" width="7.140625" style="63" bestFit="1" customWidth="1"/>
    <col min="6" max="6" width="8.5703125" style="63" bestFit="1" customWidth="1"/>
    <col min="7" max="7" width="16" style="63" bestFit="1" customWidth="1"/>
    <col min="8" max="8" width="13.140625" style="63" customWidth="1"/>
    <col min="9" max="9" width="11.5703125" style="63" bestFit="1" customWidth="1"/>
    <col min="10" max="10" width="10.140625" style="63" bestFit="1" customWidth="1"/>
    <col min="11" max="11" width="10" style="63" bestFit="1" customWidth="1"/>
    <col min="12" max="12" width="11.5703125" style="63" bestFit="1" customWidth="1"/>
    <col min="13" max="13" width="10.7109375" style="63" customWidth="1"/>
    <col min="14" max="14" width="11.42578125" style="63" customWidth="1"/>
    <col min="15" max="15" width="8" style="63" bestFit="1" customWidth="1"/>
    <col min="16" max="16" width="10.85546875" style="63" customWidth="1"/>
    <col min="17" max="17" width="9.5703125" style="63" bestFit="1" customWidth="1"/>
    <col min="18" max="18" width="7.85546875" style="63" bestFit="1" customWidth="1"/>
    <col min="19" max="16384" width="9.140625" style="63"/>
  </cols>
  <sheetData>
    <row r="1" spans="1:18" ht="15" customHeight="1" x14ac:dyDescent="0.2"/>
    <row r="2" spans="1:18" ht="15" customHeight="1" x14ac:dyDescent="0.2"/>
    <row r="3" spans="1:18" ht="15" customHeight="1" x14ac:dyDescent="0.2">
      <c r="A3" s="86" t="s">
        <v>141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5" customHeight="1" x14ac:dyDescent="0.2"/>
    <row r="5" spans="1:18" ht="36" customHeight="1" x14ac:dyDescent="0.2">
      <c r="A5" s="64" t="s">
        <v>16</v>
      </c>
      <c r="B5" s="65" t="s">
        <v>17</v>
      </c>
      <c r="C5" s="65" t="s">
        <v>18</v>
      </c>
      <c r="D5" s="65" t="s">
        <v>148</v>
      </c>
      <c r="E5" s="65" t="s">
        <v>19</v>
      </c>
      <c r="F5" s="65" t="s">
        <v>20</v>
      </c>
      <c r="G5" s="65" t="s">
        <v>21</v>
      </c>
      <c r="H5" s="65" t="s">
        <v>22</v>
      </c>
      <c r="I5" s="65" t="s">
        <v>23</v>
      </c>
      <c r="J5" s="65" t="s">
        <v>24</v>
      </c>
      <c r="K5" s="65" t="s">
        <v>25</v>
      </c>
      <c r="L5" s="65" t="s">
        <v>26</v>
      </c>
      <c r="M5" s="65" t="s">
        <v>27</v>
      </c>
      <c r="N5" s="65" t="s">
        <v>28</v>
      </c>
      <c r="O5" s="65" t="s">
        <v>29</v>
      </c>
      <c r="P5" s="65" t="s">
        <v>30</v>
      </c>
      <c r="Q5" s="65" t="s">
        <v>31</v>
      </c>
      <c r="R5" s="65" t="s">
        <v>32</v>
      </c>
    </row>
    <row r="6" spans="1:18" ht="15" customHeight="1" x14ac:dyDescent="0.2">
      <c r="A6" s="66">
        <v>0</v>
      </c>
      <c r="B6" s="67" t="s">
        <v>0</v>
      </c>
      <c r="C6" s="64" t="s">
        <v>1</v>
      </c>
      <c r="D6" s="64" t="s">
        <v>2</v>
      </c>
      <c r="E6" s="64" t="s">
        <v>3</v>
      </c>
      <c r="F6" s="64" t="s">
        <v>4</v>
      </c>
      <c r="G6" s="64" t="s">
        <v>5</v>
      </c>
      <c r="H6" s="64" t="s">
        <v>6</v>
      </c>
      <c r="I6" s="64" t="s">
        <v>7</v>
      </c>
      <c r="J6" s="64" t="s">
        <v>8</v>
      </c>
      <c r="K6" s="64" t="s">
        <v>9</v>
      </c>
      <c r="L6" s="64" t="s">
        <v>10</v>
      </c>
      <c r="M6" s="64" t="s">
        <v>11</v>
      </c>
      <c r="N6" s="64" t="s">
        <v>12</v>
      </c>
      <c r="O6" s="64" t="s">
        <v>13</v>
      </c>
      <c r="P6" s="64" t="s">
        <v>14</v>
      </c>
      <c r="Q6" s="64" t="s">
        <v>15</v>
      </c>
      <c r="R6" s="64" t="s">
        <v>197</v>
      </c>
    </row>
    <row r="7" spans="1:18" ht="78" x14ac:dyDescent="0.2">
      <c r="A7" s="14">
        <v>1</v>
      </c>
      <c r="B7" s="68" t="s">
        <v>97</v>
      </c>
      <c r="C7" s="19" t="s">
        <v>94</v>
      </c>
      <c r="D7" s="40" t="s">
        <v>182</v>
      </c>
      <c r="E7" s="59">
        <v>30125100</v>
      </c>
      <c r="F7" s="59" t="s">
        <v>103</v>
      </c>
      <c r="G7" s="37" t="s">
        <v>295</v>
      </c>
      <c r="H7" s="10" t="s">
        <v>1206</v>
      </c>
      <c r="I7" s="68"/>
      <c r="J7" s="24">
        <v>43143</v>
      </c>
      <c r="K7" s="37" t="s">
        <v>101</v>
      </c>
      <c r="L7" s="32">
        <v>189678.42</v>
      </c>
      <c r="M7" s="32">
        <v>47419.61</v>
      </c>
      <c r="N7" s="32">
        <v>237098.03</v>
      </c>
      <c r="O7" s="69"/>
      <c r="P7" s="32">
        <v>151162.39000000001</v>
      </c>
      <c r="Q7" s="70"/>
      <c r="R7" s="60"/>
    </row>
    <row r="8" spans="1:18" ht="48.75" x14ac:dyDescent="0.2">
      <c r="A8" s="14">
        <v>2</v>
      </c>
      <c r="B8" s="38" t="s">
        <v>296</v>
      </c>
      <c r="C8" s="19" t="s">
        <v>107</v>
      </c>
      <c r="D8" s="40" t="s">
        <v>183</v>
      </c>
      <c r="E8" s="59">
        <v>34350000</v>
      </c>
      <c r="F8" s="31" t="s">
        <v>104</v>
      </c>
      <c r="G8" s="10" t="s">
        <v>301</v>
      </c>
      <c r="H8" s="37" t="s">
        <v>102</v>
      </c>
      <c r="I8" s="68"/>
      <c r="J8" s="24">
        <v>43118</v>
      </c>
      <c r="K8" s="37" t="s">
        <v>105</v>
      </c>
      <c r="L8" s="32">
        <v>50229</v>
      </c>
      <c r="M8" s="32">
        <v>12557.25</v>
      </c>
      <c r="N8" s="32">
        <v>62786.25</v>
      </c>
      <c r="O8" s="69"/>
      <c r="P8" s="70"/>
      <c r="Q8" s="70"/>
      <c r="R8" s="60"/>
    </row>
    <row r="9" spans="1:18" ht="58.5" x14ac:dyDescent="0.2">
      <c r="A9" s="14">
        <v>3</v>
      </c>
      <c r="B9" s="38" t="s">
        <v>296</v>
      </c>
      <c r="C9" s="19" t="s">
        <v>108</v>
      </c>
      <c r="D9" s="40" t="s">
        <v>184</v>
      </c>
      <c r="E9" s="59">
        <v>34350000</v>
      </c>
      <c r="F9" s="31" t="s">
        <v>104</v>
      </c>
      <c r="G9" s="10" t="s">
        <v>297</v>
      </c>
      <c r="H9" s="10" t="s">
        <v>106</v>
      </c>
      <c r="I9" s="38"/>
      <c r="J9" s="24">
        <v>43118</v>
      </c>
      <c r="K9" s="10" t="s">
        <v>105</v>
      </c>
      <c r="L9" s="32">
        <v>3976</v>
      </c>
      <c r="M9" s="32">
        <v>994</v>
      </c>
      <c r="N9" s="32">
        <v>4970</v>
      </c>
      <c r="O9" s="71"/>
      <c r="P9" s="72"/>
      <c r="Q9" s="72"/>
      <c r="R9" s="60"/>
    </row>
    <row r="10" spans="1:18" ht="71.25" customHeight="1" x14ac:dyDescent="0.2">
      <c r="A10" s="14">
        <v>4</v>
      </c>
      <c r="B10" s="38" t="s">
        <v>296</v>
      </c>
      <c r="C10" s="19" t="s">
        <v>109</v>
      </c>
      <c r="D10" s="40" t="s">
        <v>185</v>
      </c>
      <c r="E10" s="59">
        <v>34350000</v>
      </c>
      <c r="F10" s="31" t="s">
        <v>104</v>
      </c>
      <c r="G10" s="10" t="s">
        <v>298</v>
      </c>
      <c r="H10" s="10" t="s">
        <v>106</v>
      </c>
      <c r="I10" s="38"/>
      <c r="J10" s="24">
        <v>43118</v>
      </c>
      <c r="K10" s="10" t="s">
        <v>105</v>
      </c>
      <c r="L10" s="32">
        <v>1570</v>
      </c>
      <c r="M10" s="32">
        <v>392.5</v>
      </c>
      <c r="N10" s="32">
        <v>1962.5</v>
      </c>
      <c r="O10" s="71"/>
      <c r="P10" s="72"/>
      <c r="Q10" s="72"/>
      <c r="R10" s="60"/>
    </row>
    <row r="11" spans="1:18" ht="48.75" x14ac:dyDescent="0.2">
      <c r="A11" s="14">
        <v>5</v>
      </c>
      <c r="B11" s="38" t="s">
        <v>296</v>
      </c>
      <c r="C11" s="19" t="s">
        <v>110</v>
      </c>
      <c r="D11" s="40" t="s">
        <v>186</v>
      </c>
      <c r="E11" s="59">
        <v>34350000</v>
      </c>
      <c r="F11" s="31" t="s">
        <v>104</v>
      </c>
      <c r="G11" s="10" t="s">
        <v>299</v>
      </c>
      <c r="H11" s="10" t="s">
        <v>106</v>
      </c>
      <c r="I11" s="38"/>
      <c r="J11" s="24">
        <v>43118</v>
      </c>
      <c r="K11" s="10" t="s">
        <v>105</v>
      </c>
      <c r="L11" s="32">
        <v>2036</v>
      </c>
      <c r="M11" s="32">
        <v>509</v>
      </c>
      <c r="N11" s="32">
        <v>2545</v>
      </c>
      <c r="O11" s="71"/>
      <c r="P11" s="72"/>
      <c r="Q11" s="72"/>
      <c r="R11" s="60"/>
    </row>
    <row r="12" spans="1:18" ht="58.5" x14ac:dyDescent="0.2">
      <c r="A12" s="14">
        <v>6</v>
      </c>
      <c r="B12" s="38" t="s">
        <v>296</v>
      </c>
      <c r="C12" s="19" t="s">
        <v>111</v>
      </c>
      <c r="D12" s="40" t="s">
        <v>187</v>
      </c>
      <c r="E12" s="59">
        <v>34350000</v>
      </c>
      <c r="F12" s="31" t="s">
        <v>104</v>
      </c>
      <c r="G12" s="10" t="s">
        <v>300</v>
      </c>
      <c r="H12" s="10" t="s">
        <v>106</v>
      </c>
      <c r="I12" s="38"/>
      <c r="J12" s="24">
        <v>43118</v>
      </c>
      <c r="K12" s="10" t="s">
        <v>105</v>
      </c>
      <c r="L12" s="32">
        <v>3966</v>
      </c>
      <c r="M12" s="32">
        <v>991.5</v>
      </c>
      <c r="N12" s="32">
        <v>4957.5</v>
      </c>
      <c r="O12" s="73"/>
      <c r="P12" s="72"/>
      <c r="Q12" s="72"/>
      <c r="R12" s="60"/>
    </row>
    <row r="13" spans="1:18" ht="39" x14ac:dyDescent="0.2">
      <c r="A13" s="14">
        <v>7</v>
      </c>
      <c r="B13" s="30" t="s">
        <v>303</v>
      </c>
      <c r="C13" s="19" t="s">
        <v>100</v>
      </c>
      <c r="D13" s="40" t="s">
        <v>192</v>
      </c>
      <c r="E13" s="59">
        <v>9310000</v>
      </c>
      <c r="F13" s="31" t="s">
        <v>131</v>
      </c>
      <c r="G13" s="37" t="s">
        <v>146</v>
      </c>
      <c r="H13" s="37" t="s">
        <v>127</v>
      </c>
      <c r="I13" s="68"/>
      <c r="J13" s="24">
        <v>43175</v>
      </c>
      <c r="K13" s="37" t="s">
        <v>128</v>
      </c>
      <c r="L13" s="32">
        <v>279720.84999999998</v>
      </c>
      <c r="M13" s="32">
        <v>69930.210000000006</v>
      </c>
      <c r="N13" s="32">
        <v>349651.06</v>
      </c>
      <c r="O13" s="69"/>
      <c r="P13" s="70"/>
      <c r="Q13" s="70"/>
      <c r="R13" s="60"/>
    </row>
    <row r="14" spans="1:18" ht="48.75" x14ac:dyDescent="0.2">
      <c r="A14" s="14">
        <v>8</v>
      </c>
      <c r="B14" s="30" t="s">
        <v>304</v>
      </c>
      <c r="C14" s="19" t="s">
        <v>129</v>
      </c>
      <c r="D14" s="40" t="s">
        <v>193</v>
      </c>
      <c r="E14" s="59">
        <v>64110000</v>
      </c>
      <c r="F14" s="31" t="s">
        <v>305</v>
      </c>
      <c r="G14" s="37" t="s">
        <v>145</v>
      </c>
      <c r="H14" s="37" t="s">
        <v>132</v>
      </c>
      <c r="I14" s="68"/>
      <c r="J14" s="24">
        <v>43189</v>
      </c>
      <c r="K14" s="37" t="s">
        <v>133</v>
      </c>
      <c r="L14" s="32">
        <v>1159374.6000000001</v>
      </c>
      <c r="M14" s="32">
        <v>0</v>
      </c>
      <c r="N14" s="32">
        <v>1159374.6000000001</v>
      </c>
      <c r="O14" s="69"/>
      <c r="P14" s="32">
        <v>311647.49</v>
      </c>
      <c r="Q14" s="70"/>
      <c r="R14" s="74"/>
    </row>
    <row r="15" spans="1:18" ht="48.75" x14ac:dyDescent="0.2">
      <c r="A15" s="14">
        <v>9</v>
      </c>
      <c r="B15" s="30" t="s">
        <v>304</v>
      </c>
      <c r="C15" s="19" t="s">
        <v>130</v>
      </c>
      <c r="D15" s="40" t="s">
        <v>194</v>
      </c>
      <c r="E15" s="59">
        <v>64110000</v>
      </c>
      <c r="F15" s="31" t="s">
        <v>305</v>
      </c>
      <c r="G15" s="10" t="s">
        <v>144</v>
      </c>
      <c r="H15" s="10" t="s">
        <v>132</v>
      </c>
      <c r="I15" s="38"/>
      <c r="J15" s="24">
        <v>43189</v>
      </c>
      <c r="K15" s="10" t="s">
        <v>133</v>
      </c>
      <c r="L15" s="32">
        <v>16735.400000000001</v>
      </c>
      <c r="M15" s="32">
        <v>3413.85</v>
      </c>
      <c r="N15" s="32">
        <v>20149.25</v>
      </c>
      <c r="O15" s="71"/>
      <c r="P15" s="32">
        <v>4805.3999999999996</v>
      </c>
      <c r="Q15" s="72"/>
      <c r="R15" s="75"/>
    </row>
    <row r="16" spans="1:18" ht="48.75" x14ac:dyDescent="0.2">
      <c r="A16" s="14">
        <v>10</v>
      </c>
      <c r="B16" s="30" t="s">
        <v>306</v>
      </c>
      <c r="C16" s="47" t="s">
        <v>489</v>
      </c>
      <c r="D16" s="33" t="s">
        <v>195</v>
      </c>
      <c r="E16" s="59">
        <v>79700000</v>
      </c>
      <c r="F16" s="31" t="s">
        <v>307</v>
      </c>
      <c r="G16" s="37" t="s">
        <v>143</v>
      </c>
      <c r="H16" s="37" t="s">
        <v>134</v>
      </c>
      <c r="I16" s="68"/>
      <c r="J16" s="24">
        <v>43201</v>
      </c>
      <c r="K16" s="10" t="s">
        <v>332</v>
      </c>
      <c r="L16" s="32">
        <v>480167.58</v>
      </c>
      <c r="M16" s="32">
        <f>L16*0.25</f>
        <v>120041.895</v>
      </c>
      <c r="N16" s="32">
        <f>L16+M16</f>
        <v>600209.47499999998</v>
      </c>
      <c r="O16" s="69"/>
      <c r="P16" s="32">
        <v>62955</v>
      </c>
      <c r="Q16" s="27" t="s">
        <v>654</v>
      </c>
      <c r="R16" s="60"/>
    </row>
    <row r="17" spans="1:19" ht="39" x14ac:dyDescent="0.2">
      <c r="A17" s="14">
        <v>11</v>
      </c>
      <c r="B17" s="30" t="s">
        <v>327</v>
      </c>
      <c r="C17" s="47" t="s">
        <v>324</v>
      </c>
      <c r="D17" s="33" t="s">
        <v>196</v>
      </c>
      <c r="E17" s="59">
        <v>33760000</v>
      </c>
      <c r="F17" s="31" t="s">
        <v>328</v>
      </c>
      <c r="G17" s="10" t="s">
        <v>135</v>
      </c>
      <c r="H17" s="10" t="s">
        <v>136</v>
      </c>
      <c r="I17" s="38"/>
      <c r="J17" s="24">
        <v>43189</v>
      </c>
      <c r="K17" s="10" t="s">
        <v>137</v>
      </c>
      <c r="L17" s="32">
        <v>9600</v>
      </c>
      <c r="M17" s="32">
        <f>L17*0.25</f>
        <v>2400</v>
      </c>
      <c r="N17" s="32">
        <f>L17+M17</f>
        <v>12000</v>
      </c>
      <c r="O17" s="71"/>
      <c r="P17" s="72"/>
      <c r="Q17" s="27" t="s">
        <v>655</v>
      </c>
      <c r="R17" s="51"/>
      <c r="S17" s="76"/>
    </row>
    <row r="18" spans="1:19" ht="39" x14ac:dyDescent="0.2">
      <c r="A18" s="14">
        <v>12</v>
      </c>
      <c r="B18" s="30" t="s">
        <v>551</v>
      </c>
      <c r="C18" s="47" t="s">
        <v>457</v>
      </c>
      <c r="D18" s="33" t="s">
        <v>404</v>
      </c>
      <c r="E18" s="31" t="s">
        <v>441</v>
      </c>
      <c r="F18" s="31" t="s">
        <v>406</v>
      </c>
      <c r="G18" s="10" t="s">
        <v>405</v>
      </c>
      <c r="H18" s="10" t="s">
        <v>553</v>
      </c>
      <c r="I18" s="51"/>
      <c r="J18" s="50">
        <v>43237</v>
      </c>
      <c r="K18" s="10" t="s">
        <v>442</v>
      </c>
      <c r="L18" s="32">
        <v>1126</v>
      </c>
      <c r="M18" s="32">
        <f>L18*25%</f>
        <v>281.5</v>
      </c>
      <c r="N18" s="32">
        <f>L18+M18</f>
        <v>1407.5</v>
      </c>
      <c r="O18" s="51"/>
      <c r="P18" s="51"/>
      <c r="Q18" s="51"/>
      <c r="R18" s="51"/>
    </row>
    <row r="19" spans="1:19" ht="58.5" x14ac:dyDescent="0.2">
      <c r="A19" s="14">
        <v>13</v>
      </c>
      <c r="B19" s="30" t="s">
        <v>327</v>
      </c>
      <c r="C19" s="47" t="s">
        <v>438</v>
      </c>
      <c r="D19" s="33" t="s">
        <v>408</v>
      </c>
      <c r="E19" s="59">
        <v>33760000</v>
      </c>
      <c r="F19" s="31" t="s">
        <v>328</v>
      </c>
      <c r="G19" s="10" t="s">
        <v>407</v>
      </c>
      <c r="H19" s="10" t="s">
        <v>554</v>
      </c>
      <c r="I19" s="51"/>
      <c r="J19" s="24">
        <v>43262</v>
      </c>
      <c r="K19" s="10" t="s">
        <v>550</v>
      </c>
      <c r="L19" s="32">
        <v>3213.85</v>
      </c>
      <c r="M19" s="32">
        <f>L19*0.25</f>
        <v>803.46249999999998</v>
      </c>
      <c r="N19" s="32">
        <f>L19*1.25</f>
        <v>4017.3125</v>
      </c>
      <c r="O19" s="51"/>
      <c r="P19" s="51"/>
      <c r="Q19" s="27" t="s">
        <v>655</v>
      </c>
      <c r="R19" s="51"/>
    </row>
    <row r="20" spans="1:19" ht="58.5" x14ac:dyDescent="0.2">
      <c r="A20" s="14">
        <v>14</v>
      </c>
      <c r="B20" s="30" t="s">
        <v>327</v>
      </c>
      <c r="C20" s="47" t="s">
        <v>439</v>
      </c>
      <c r="D20" s="33" t="s">
        <v>409</v>
      </c>
      <c r="E20" s="59">
        <v>33760000</v>
      </c>
      <c r="F20" s="31" t="s">
        <v>328</v>
      </c>
      <c r="G20" s="10" t="s">
        <v>410</v>
      </c>
      <c r="H20" s="10" t="s">
        <v>555</v>
      </c>
      <c r="I20" s="51"/>
      <c r="J20" s="24">
        <v>43262</v>
      </c>
      <c r="K20" s="10" t="s">
        <v>550</v>
      </c>
      <c r="L20" s="32">
        <v>17549</v>
      </c>
      <c r="M20" s="32">
        <f>L20*0.25</f>
        <v>4387.25</v>
      </c>
      <c r="N20" s="32">
        <f>L20*1.25</f>
        <v>21936.25</v>
      </c>
      <c r="O20" s="51"/>
      <c r="P20" s="32">
        <v>2961</v>
      </c>
      <c r="Q20" s="27" t="s">
        <v>655</v>
      </c>
      <c r="R20" s="51"/>
    </row>
    <row r="21" spans="1:19" ht="29.25" x14ac:dyDescent="0.2">
      <c r="A21" s="14">
        <v>15</v>
      </c>
      <c r="B21" s="30" t="s">
        <v>327</v>
      </c>
      <c r="C21" s="47" t="s">
        <v>414</v>
      </c>
      <c r="D21" s="33" t="s">
        <v>415</v>
      </c>
      <c r="E21" s="59">
        <v>33760000</v>
      </c>
      <c r="F21" s="31" t="s">
        <v>328</v>
      </c>
      <c r="G21" s="37" t="s">
        <v>426</v>
      </c>
      <c r="H21" s="10" t="s">
        <v>556</v>
      </c>
      <c r="I21" s="48"/>
      <c r="J21" s="24">
        <v>43280</v>
      </c>
      <c r="K21" s="10" t="s">
        <v>137</v>
      </c>
      <c r="L21" s="32">
        <f>21960-L17</f>
        <v>12360</v>
      </c>
      <c r="M21" s="32">
        <f>L21*0.25</f>
        <v>3090</v>
      </c>
      <c r="N21" s="32">
        <f>L21+M21</f>
        <v>15450</v>
      </c>
      <c r="O21" s="48"/>
      <c r="P21" s="48"/>
      <c r="Q21" s="27" t="s">
        <v>538</v>
      </c>
      <c r="R21" s="48"/>
    </row>
    <row r="22" spans="1:19" ht="29.25" x14ac:dyDescent="0.2">
      <c r="A22" s="14">
        <v>16</v>
      </c>
      <c r="B22" s="30" t="s">
        <v>540</v>
      </c>
      <c r="C22" s="47" t="s">
        <v>422</v>
      </c>
      <c r="D22" s="33" t="s">
        <v>424</v>
      </c>
      <c r="E22" s="59">
        <v>90910000</v>
      </c>
      <c r="F22" s="31" t="s">
        <v>541</v>
      </c>
      <c r="G22" s="37" t="s">
        <v>427</v>
      </c>
      <c r="H22" s="10" t="s">
        <v>557</v>
      </c>
      <c r="I22" s="48"/>
      <c r="J22" s="24">
        <v>43283</v>
      </c>
      <c r="K22" s="10" t="s">
        <v>539</v>
      </c>
      <c r="L22" s="32">
        <f>1524.6+1452.8+2770.4</f>
        <v>5747.7999999999993</v>
      </c>
      <c r="M22" s="32">
        <f>L22*0.25</f>
        <v>1436.9499999999998</v>
      </c>
      <c r="N22" s="32">
        <f>L22+M22</f>
        <v>7184.7499999999991</v>
      </c>
      <c r="O22" s="48"/>
      <c r="P22" s="32">
        <v>1378.88</v>
      </c>
      <c r="Q22" s="48"/>
      <c r="R22" s="48"/>
    </row>
    <row r="23" spans="1:19" ht="29.25" x14ac:dyDescent="0.2">
      <c r="A23" s="14">
        <v>17</v>
      </c>
      <c r="B23" s="30" t="s">
        <v>540</v>
      </c>
      <c r="C23" s="47" t="s">
        <v>423</v>
      </c>
      <c r="D23" s="33" t="s">
        <v>425</v>
      </c>
      <c r="E23" s="59">
        <v>90910000</v>
      </c>
      <c r="F23" s="31" t="s">
        <v>541</v>
      </c>
      <c r="G23" s="37" t="s">
        <v>428</v>
      </c>
      <c r="H23" s="10" t="s">
        <v>558</v>
      </c>
      <c r="I23" s="48"/>
      <c r="J23" s="24">
        <v>43283</v>
      </c>
      <c r="K23" s="10" t="s">
        <v>539</v>
      </c>
      <c r="L23" s="32">
        <v>338933.34</v>
      </c>
      <c r="M23" s="32">
        <v>84733.34</v>
      </c>
      <c r="N23" s="32">
        <v>423668.68</v>
      </c>
      <c r="O23" s="48"/>
      <c r="P23" s="32">
        <v>104586.4</v>
      </c>
      <c r="Q23" s="48"/>
      <c r="R23" s="48"/>
    </row>
    <row r="24" spans="1:19" ht="29.25" x14ac:dyDescent="0.2">
      <c r="A24" s="14">
        <v>18</v>
      </c>
      <c r="B24" s="30" t="s">
        <v>540</v>
      </c>
      <c r="C24" s="47" t="s">
        <v>512</v>
      </c>
      <c r="D24" s="33" t="s">
        <v>490</v>
      </c>
      <c r="E24" s="59">
        <v>90910000</v>
      </c>
      <c r="F24" s="31" t="s">
        <v>541</v>
      </c>
      <c r="G24" s="37" t="s">
        <v>525</v>
      </c>
      <c r="H24" s="10" t="s">
        <v>559</v>
      </c>
      <c r="I24" s="48"/>
      <c r="J24" s="24">
        <v>43283</v>
      </c>
      <c r="K24" s="10" t="s">
        <v>539</v>
      </c>
      <c r="L24" s="32">
        <v>339.6</v>
      </c>
      <c r="M24" s="32">
        <f>SUM(L24*0.25)</f>
        <v>84.9</v>
      </c>
      <c r="N24" s="32">
        <f>SUM(L24+M24)</f>
        <v>424.5</v>
      </c>
      <c r="O24" s="48"/>
      <c r="P24" s="61"/>
      <c r="Q24" s="48"/>
      <c r="R24" s="48"/>
    </row>
    <row r="25" spans="1:19" ht="29.25" x14ac:dyDescent="0.2">
      <c r="A25" s="14">
        <v>19</v>
      </c>
      <c r="B25" s="30" t="s">
        <v>540</v>
      </c>
      <c r="C25" s="47" t="s">
        <v>513</v>
      </c>
      <c r="D25" s="33" t="s">
        <v>491</v>
      </c>
      <c r="E25" s="59">
        <v>90910000</v>
      </c>
      <c r="F25" s="31" t="s">
        <v>541</v>
      </c>
      <c r="G25" s="37" t="s">
        <v>526</v>
      </c>
      <c r="H25" s="10" t="s">
        <v>559</v>
      </c>
      <c r="I25" s="48"/>
      <c r="J25" s="24">
        <v>43283</v>
      </c>
      <c r="K25" s="10" t="s">
        <v>539</v>
      </c>
      <c r="L25" s="32">
        <f>SUM(1675.2+1063.48)</f>
        <v>2738.6800000000003</v>
      </c>
      <c r="M25" s="32">
        <f>SUM(L25*0.25)</f>
        <v>684.67000000000007</v>
      </c>
      <c r="N25" s="32">
        <f>SUM(L25+M25)</f>
        <v>3423.3500000000004</v>
      </c>
      <c r="O25" s="48"/>
      <c r="P25" s="61"/>
      <c r="Q25" s="48"/>
      <c r="R25" s="48"/>
    </row>
    <row r="26" spans="1:19" ht="29.25" x14ac:dyDescent="0.2">
      <c r="A26" s="14">
        <v>20</v>
      </c>
      <c r="B26" s="30" t="s">
        <v>540</v>
      </c>
      <c r="C26" s="47" t="s">
        <v>514</v>
      </c>
      <c r="D26" s="33" t="s">
        <v>492</v>
      </c>
      <c r="E26" s="59">
        <v>90910000</v>
      </c>
      <c r="F26" s="31" t="s">
        <v>541</v>
      </c>
      <c r="G26" s="37" t="s">
        <v>527</v>
      </c>
      <c r="H26" s="10" t="s">
        <v>559</v>
      </c>
      <c r="I26" s="48"/>
      <c r="J26" s="24">
        <v>43283</v>
      </c>
      <c r="K26" s="10" t="s">
        <v>539</v>
      </c>
      <c r="L26" s="32">
        <f>SUM(4763.56+454.2)</f>
        <v>5217.76</v>
      </c>
      <c r="M26" s="32">
        <f>SUM(L26*0.25)</f>
        <v>1304.44</v>
      </c>
      <c r="N26" s="32">
        <f>SUM(L26+M26)</f>
        <v>6522.2000000000007</v>
      </c>
      <c r="O26" s="48"/>
      <c r="P26" s="61"/>
      <c r="Q26" s="48"/>
      <c r="R26" s="48"/>
    </row>
    <row r="27" spans="1:19" ht="29.25" x14ac:dyDescent="0.2">
      <c r="A27" s="14">
        <v>21</v>
      </c>
      <c r="B27" s="30" t="s">
        <v>540</v>
      </c>
      <c r="C27" s="47" t="s">
        <v>515</v>
      </c>
      <c r="D27" s="33" t="s">
        <v>493</v>
      </c>
      <c r="E27" s="59">
        <v>90910000</v>
      </c>
      <c r="F27" s="31" t="s">
        <v>541</v>
      </c>
      <c r="G27" s="37" t="s">
        <v>528</v>
      </c>
      <c r="H27" s="10" t="s">
        <v>559</v>
      </c>
      <c r="I27" s="48"/>
      <c r="J27" s="24">
        <v>43283</v>
      </c>
      <c r="K27" s="10" t="s">
        <v>539</v>
      </c>
      <c r="L27" s="32">
        <v>6813.08</v>
      </c>
      <c r="M27" s="32">
        <f>SUM(L27*0.25)</f>
        <v>1703.27</v>
      </c>
      <c r="N27" s="32">
        <f>SUM(L27+M27)</f>
        <v>8516.35</v>
      </c>
      <c r="O27" s="48"/>
      <c r="P27" s="61"/>
      <c r="Q27" s="48"/>
      <c r="R27" s="48"/>
    </row>
    <row r="28" spans="1:19" ht="29.25" x14ac:dyDescent="0.2">
      <c r="A28" s="14">
        <v>22</v>
      </c>
      <c r="B28" s="30" t="s">
        <v>540</v>
      </c>
      <c r="C28" s="47" t="s">
        <v>516</v>
      </c>
      <c r="D28" s="33" t="s">
        <v>494</v>
      </c>
      <c r="E28" s="59">
        <v>90910000</v>
      </c>
      <c r="F28" s="31" t="s">
        <v>541</v>
      </c>
      <c r="G28" s="37" t="s">
        <v>529</v>
      </c>
      <c r="H28" s="10" t="s">
        <v>559</v>
      </c>
      <c r="I28" s="48"/>
      <c r="J28" s="24">
        <v>43283</v>
      </c>
      <c r="K28" s="10" t="s">
        <v>539</v>
      </c>
      <c r="L28" s="32">
        <f>SUM(1193.12+444)</f>
        <v>1637.12</v>
      </c>
      <c r="M28" s="32">
        <f t="shared" ref="M28:M35" si="0">SUM(L28*0.25)</f>
        <v>409.28</v>
      </c>
      <c r="N28" s="32">
        <f t="shared" ref="N28:N35" si="1">SUM(L28+M28)</f>
        <v>2046.3999999999999</v>
      </c>
      <c r="O28" s="48"/>
      <c r="P28" s="61"/>
      <c r="Q28" s="48"/>
      <c r="R28" s="48"/>
    </row>
    <row r="29" spans="1:19" ht="29.25" x14ac:dyDescent="0.2">
      <c r="A29" s="14">
        <v>23</v>
      </c>
      <c r="B29" s="30" t="s">
        <v>540</v>
      </c>
      <c r="C29" s="47" t="s">
        <v>517</v>
      </c>
      <c r="D29" s="33" t="s">
        <v>495</v>
      </c>
      <c r="E29" s="59">
        <v>90910000</v>
      </c>
      <c r="F29" s="31" t="s">
        <v>541</v>
      </c>
      <c r="G29" s="37" t="s">
        <v>530</v>
      </c>
      <c r="H29" s="10" t="s">
        <v>559</v>
      </c>
      <c r="I29" s="48"/>
      <c r="J29" s="24">
        <v>43283</v>
      </c>
      <c r="K29" s="10" t="s">
        <v>539</v>
      </c>
      <c r="L29" s="32">
        <f>SUM(513)</f>
        <v>513</v>
      </c>
      <c r="M29" s="32">
        <f t="shared" si="0"/>
        <v>128.25</v>
      </c>
      <c r="N29" s="32">
        <f t="shared" si="1"/>
        <v>641.25</v>
      </c>
      <c r="O29" s="48"/>
      <c r="P29" s="61"/>
      <c r="Q29" s="48"/>
      <c r="R29" s="48"/>
    </row>
    <row r="30" spans="1:19" ht="29.25" x14ac:dyDescent="0.2">
      <c r="A30" s="14">
        <v>24</v>
      </c>
      <c r="B30" s="30" t="s">
        <v>540</v>
      </c>
      <c r="C30" s="47" t="s">
        <v>518</v>
      </c>
      <c r="D30" s="33" t="s">
        <v>496</v>
      </c>
      <c r="E30" s="59">
        <v>90910000</v>
      </c>
      <c r="F30" s="31" t="s">
        <v>541</v>
      </c>
      <c r="G30" s="37" t="s">
        <v>531</v>
      </c>
      <c r="H30" s="10" t="s">
        <v>559</v>
      </c>
      <c r="I30" s="48"/>
      <c r="J30" s="24">
        <v>43283</v>
      </c>
      <c r="K30" s="10" t="s">
        <v>539</v>
      </c>
      <c r="L30" s="32">
        <f>SUM(447.64+116.16)</f>
        <v>563.79999999999995</v>
      </c>
      <c r="M30" s="32">
        <f t="shared" si="0"/>
        <v>140.94999999999999</v>
      </c>
      <c r="N30" s="32">
        <f t="shared" si="1"/>
        <v>704.75</v>
      </c>
      <c r="O30" s="48"/>
      <c r="P30" s="61"/>
      <c r="Q30" s="48"/>
      <c r="R30" s="48"/>
    </row>
    <row r="31" spans="1:19" ht="29.25" x14ac:dyDescent="0.2">
      <c r="A31" s="14">
        <v>25</v>
      </c>
      <c r="B31" s="30" t="s">
        <v>540</v>
      </c>
      <c r="C31" s="47" t="s">
        <v>519</v>
      </c>
      <c r="D31" s="33" t="s">
        <v>497</v>
      </c>
      <c r="E31" s="59">
        <v>90910000</v>
      </c>
      <c r="F31" s="31" t="s">
        <v>541</v>
      </c>
      <c r="G31" s="37" t="s">
        <v>532</v>
      </c>
      <c r="H31" s="10" t="s">
        <v>559</v>
      </c>
      <c r="I31" s="48"/>
      <c r="J31" s="24">
        <v>43283</v>
      </c>
      <c r="K31" s="10" t="s">
        <v>539</v>
      </c>
      <c r="L31" s="32">
        <f>SUM(931)</f>
        <v>931</v>
      </c>
      <c r="M31" s="32">
        <f t="shared" si="0"/>
        <v>232.75</v>
      </c>
      <c r="N31" s="32">
        <f t="shared" si="1"/>
        <v>1163.75</v>
      </c>
      <c r="O31" s="48"/>
      <c r="P31" s="61"/>
      <c r="Q31" s="48"/>
      <c r="R31" s="48"/>
    </row>
    <row r="32" spans="1:19" ht="29.25" x14ac:dyDescent="0.2">
      <c r="A32" s="14">
        <v>26</v>
      </c>
      <c r="B32" s="30" t="s">
        <v>540</v>
      </c>
      <c r="C32" s="47" t="s">
        <v>520</v>
      </c>
      <c r="D32" s="33" t="s">
        <v>498</v>
      </c>
      <c r="E32" s="59">
        <v>90910000</v>
      </c>
      <c r="F32" s="31" t="s">
        <v>541</v>
      </c>
      <c r="G32" s="37" t="s">
        <v>533</v>
      </c>
      <c r="H32" s="10" t="s">
        <v>559</v>
      </c>
      <c r="I32" s="48"/>
      <c r="J32" s="24">
        <v>43283</v>
      </c>
      <c r="K32" s="10" t="s">
        <v>539</v>
      </c>
      <c r="L32" s="32">
        <f>SUM(2706.6)</f>
        <v>2706.6</v>
      </c>
      <c r="M32" s="32">
        <f t="shared" si="0"/>
        <v>676.65</v>
      </c>
      <c r="N32" s="32">
        <f t="shared" si="1"/>
        <v>3383.25</v>
      </c>
      <c r="O32" s="48"/>
      <c r="P32" s="61"/>
      <c r="Q32" s="48"/>
      <c r="R32" s="48"/>
    </row>
    <row r="33" spans="1:19" ht="29.25" x14ac:dyDescent="0.2">
      <c r="A33" s="14">
        <v>27</v>
      </c>
      <c r="B33" s="30" t="s">
        <v>540</v>
      </c>
      <c r="C33" s="47" t="s">
        <v>521</v>
      </c>
      <c r="D33" s="33" t="s">
        <v>499</v>
      </c>
      <c r="E33" s="59">
        <v>90910000</v>
      </c>
      <c r="F33" s="31" t="s">
        <v>541</v>
      </c>
      <c r="G33" s="37" t="s">
        <v>534</v>
      </c>
      <c r="H33" s="10" t="s">
        <v>559</v>
      </c>
      <c r="I33" s="48"/>
      <c r="J33" s="24">
        <v>43283</v>
      </c>
      <c r="K33" s="10" t="s">
        <v>539</v>
      </c>
      <c r="L33" s="32">
        <f>SUM(4903.12+310.08+362.32+225.28+644.4+186.16)</f>
        <v>6631.3599999999988</v>
      </c>
      <c r="M33" s="32">
        <f t="shared" si="0"/>
        <v>1657.8399999999997</v>
      </c>
      <c r="N33" s="32">
        <f t="shared" si="1"/>
        <v>8289.1999999999989</v>
      </c>
      <c r="O33" s="48"/>
      <c r="P33" s="61"/>
      <c r="Q33" s="48"/>
      <c r="R33" s="48"/>
    </row>
    <row r="34" spans="1:19" ht="29.25" x14ac:dyDescent="0.2">
      <c r="A34" s="14">
        <v>28</v>
      </c>
      <c r="B34" s="30" t="s">
        <v>540</v>
      </c>
      <c r="C34" s="47" t="s">
        <v>522</v>
      </c>
      <c r="D34" s="33" t="s">
        <v>500</v>
      </c>
      <c r="E34" s="59">
        <v>90910000</v>
      </c>
      <c r="F34" s="31" t="s">
        <v>541</v>
      </c>
      <c r="G34" s="37" t="s">
        <v>535</v>
      </c>
      <c r="H34" s="10" t="s">
        <v>559</v>
      </c>
      <c r="I34" s="48"/>
      <c r="J34" s="24">
        <v>43283</v>
      </c>
      <c r="K34" s="10" t="s">
        <v>539</v>
      </c>
      <c r="L34" s="32">
        <f>SUM(852+4569+228)</f>
        <v>5649</v>
      </c>
      <c r="M34" s="32">
        <f t="shared" si="0"/>
        <v>1412.25</v>
      </c>
      <c r="N34" s="32">
        <f t="shared" si="1"/>
        <v>7061.25</v>
      </c>
      <c r="O34" s="48"/>
      <c r="P34" s="61"/>
      <c r="Q34" s="48"/>
      <c r="R34" s="48"/>
    </row>
    <row r="35" spans="1:19" ht="29.25" x14ac:dyDescent="0.2">
      <c r="A35" s="14">
        <v>29</v>
      </c>
      <c r="B35" s="30" t="s">
        <v>540</v>
      </c>
      <c r="C35" s="47" t="s">
        <v>523</v>
      </c>
      <c r="D35" s="33" t="s">
        <v>501</v>
      </c>
      <c r="E35" s="59">
        <v>90910000</v>
      </c>
      <c r="F35" s="31" t="s">
        <v>541</v>
      </c>
      <c r="G35" s="37" t="s">
        <v>536</v>
      </c>
      <c r="H35" s="10" t="s">
        <v>559</v>
      </c>
      <c r="I35" s="48"/>
      <c r="J35" s="24">
        <v>43283</v>
      </c>
      <c r="K35" s="10" t="s">
        <v>539</v>
      </c>
      <c r="L35" s="32">
        <f>SUM(1550.88)</f>
        <v>1550.88</v>
      </c>
      <c r="M35" s="32">
        <f t="shared" si="0"/>
        <v>387.72</v>
      </c>
      <c r="N35" s="32">
        <f t="shared" si="1"/>
        <v>1938.6000000000001</v>
      </c>
      <c r="O35" s="48"/>
      <c r="P35" s="61"/>
      <c r="Q35" s="48"/>
      <c r="R35" s="48"/>
    </row>
    <row r="36" spans="1:19" ht="39" x14ac:dyDescent="0.2">
      <c r="A36" s="14">
        <v>30</v>
      </c>
      <c r="B36" s="30" t="s">
        <v>542</v>
      </c>
      <c r="C36" s="47" t="s">
        <v>524</v>
      </c>
      <c r="D36" s="33" t="s">
        <v>502</v>
      </c>
      <c r="E36" s="59">
        <v>64200000</v>
      </c>
      <c r="F36" s="31" t="s">
        <v>543</v>
      </c>
      <c r="G36" s="37" t="s">
        <v>537</v>
      </c>
      <c r="H36" s="10" t="s">
        <v>560</v>
      </c>
      <c r="I36" s="48"/>
      <c r="J36" s="24">
        <v>43299</v>
      </c>
      <c r="K36" s="10" t="s">
        <v>544</v>
      </c>
      <c r="L36" s="32">
        <v>510468.48</v>
      </c>
      <c r="M36" s="32">
        <f>L36*0.25</f>
        <v>127617.12</v>
      </c>
      <c r="N36" s="32">
        <f>L36*1.25</f>
        <v>638085.6</v>
      </c>
      <c r="O36" s="48"/>
      <c r="P36" s="48"/>
      <c r="Q36" s="48"/>
      <c r="R36" s="48"/>
    </row>
    <row r="37" spans="1:19" ht="97.5" x14ac:dyDescent="0.2">
      <c r="A37" s="14">
        <v>31</v>
      </c>
      <c r="B37" s="30" t="s">
        <v>97</v>
      </c>
      <c r="C37" s="47" t="s">
        <v>548</v>
      </c>
      <c r="D37" s="33" t="s">
        <v>503</v>
      </c>
      <c r="E37" s="59">
        <v>30125100</v>
      </c>
      <c r="F37" s="31" t="s">
        <v>103</v>
      </c>
      <c r="G37" s="37" t="s">
        <v>545</v>
      </c>
      <c r="H37" s="10" t="s">
        <v>656</v>
      </c>
      <c r="I37" s="48"/>
      <c r="J37" s="24">
        <v>43368</v>
      </c>
      <c r="K37" s="10" t="s">
        <v>550</v>
      </c>
      <c r="L37" s="32">
        <v>12442</v>
      </c>
      <c r="M37" s="32">
        <v>3110.5</v>
      </c>
      <c r="N37" s="32">
        <v>15552.5</v>
      </c>
      <c r="O37" s="48"/>
      <c r="P37" s="32"/>
      <c r="Q37" s="48"/>
      <c r="R37" s="48"/>
    </row>
    <row r="38" spans="1:19" ht="97.5" x14ac:dyDescent="0.2">
      <c r="A38" s="14">
        <v>32</v>
      </c>
      <c r="B38" s="30" t="s">
        <v>97</v>
      </c>
      <c r="C38" s="47" t="s">
        <v>549</v>
      </c>
      <c r="D38" s="33" t="s">
        <v>504</v>
      </c>
      <c r="E38" s="59">
        <v>30125100</v>
      </c>
      <c r="F38" s="31" t="s">
        <v>103</v>
      </c>
      <c r="G38" s="37" t="s">
        <v>546</v>
      </c>
      <c r="H38" s="10" t="s">
        <v>656</v>
      </c>
      <c r="I38" s="48"/>
      <c r="J38" s="24">
        <v>43368</v>
      </c>
      <c r="K38" s="10" t="s">
        <v>550</v>
      </c>
      <c r="L38" s="32">
        <v>99951</v>
      </c>
      <c r="M38" s="32">
        <v>24987.75</v>
      </c>
      <c r="N38" s="32">
        <v>124938.75</v>
      </c>
      <c r="O38" s="48"/>
      <c r="P38" s="32">
        <v>123751.88</v>
      </c>
      <c r="Q38" s="48"/>
      <c r="R38" s="48"/>
    </row>
    <row r="39" spans="1:19" ht="68.25" x14ac:dyDescent="0.2">
      <c r="A39" s="14">
        <v>33</v>
      </c>
      <c r="B39" s="30" t="s">
        <v>97</v>
      </c>
      <c r="C39" s="47" t="s">
        <v>552</v>
      </c>
      <c r="D39" s="33" t="s">
        <v>505</v>
      </c>
      <c r="E39" s="59">
        <v>30125100</v>
      </c>
      <c r="F39" s="31" t="s">
        <v>103</v>
      </c>
      <c r="G39" s="37" t="s">
        <v>547</v>
      </c>
      <c r="H39" s="10" t="s">
        <v>561</v>
      </c>
      <c r="I39" s="48"/>
      <c r="J39" s="24">
        <v>43384</v>
      </c>
      <c r="K39" s="10" t="s">
        <v>550</v>
      </c>
      <c r="L39" s="32">
        <v>102040</v>
      </c>
      <c r="M39" s="32">
        <v>25510</v>
      </c>
      <c r="N39" s="32">
        <v>127550</v>
      </c>
      <c r="O39" s="48"/>
      <c r="P39" s="32"/>
      <c r="Q39" s="48"/>
      <c r="R39" s="48"/>
    </row>
    <row r="40" spans="1:19" ht="97.5" x14ac:dyDescent="0.2">
      <c r="A40" s="14">
        <v>34</v>
      </c>
      <c r="B40" s="30" t="s">
        <v>1178</v>
      </c>
      <c r="C40" s="47" t="s">
        <v>1176</v>
      </c>
      <c r="D40" s="33" t="s">
        <v>1168</v>
      </c>
      <c r="E40" s="59">
        <v>48000000</v>
      </c>
      <c r="F40" s="31" t="s">
        <v>1180</v>
      </c>
      <c r="G40" s="37" t="s">
        <v>1183</v>
      </c>
      <c r="H40" s="10" t="s">
        <v>1186</v>
      </c>
      <c r="I40" s="48"/>
      <c r="J40" s="24">
        <v>43374</v>
      </c>
      <c r="K40" s="10" t="s">
        <v>485</v>
      </c>
      <c r="L40" s="32" t="s">
        <v>1226</v>
      </c>
      <c r="M40" s="32" t="s">
        <v>1227</v>
      </c>
      <c r="N40" s="32" t="s">
        <v>1225</v>
      </c>
      <c r="O40" s="24">
        <v>43427</v>
      </c>
      <c r="P40" s="32">
        <v>485397.14</v>
      </c>
      <c r="Q40" s="48"/>
      <c r="R40" s="48"/>
    </row>
    <row r="41" spans="1:19" ht="39" x14ac:dyDescent="0.2">
      <c r="A41" s="14">
        <v>35</v>
      </c>
      <c r="B41" s="30" t="s">
        <v>1179</v>
      </c>
      <c r="C41" s="47" t="s">
        <v>1199</v>
      </c>
      <c r="D41" s="33" t="s">
        <v>1169</v>
      </c>
      <c r="E41" s="59">
        <v>64200000</v>
      </c>
      <c r="F41" s="31" t="s">
        <v>1181</v>
      </c>
      <c r="G41" s="37" t="s">
        <v>1184</v>
      </c>
      <c r="H41" s="10" t="s">
        <v>560</v>
      </c>
      <c r="I41" s="48"/>
      <c r="J41" s="24">
        <v>43410</v>
      </c>
      <c r="K41" s="10" t="s">
        <v>1182</v>
      </c>
      <c r="L41" s="32">
        <v>508980.8</v>
      </c>
      <c r="M41" s="32">
        <v>127245.2</v>
      </c>
      <c r="N41" s="32">
        <v>636226</v>
      </c>
      <c r="O41" s="48"/>
      <c r="P41" s="48"/>
      <c r="Q41" s="48"/>
      <c r="R41" s="48"/>
    </row>
    <row r="42" spans="1:19" ht="39" x14ac:dyDescent="0.2">
      <c r="A42" s="14">
        <v>36</v>
      </c>
      <c r="B42" s="30" t="s">
        <v>1179</v>
      </c>
      <c r="C42" s="47" t="s">
        <v>1177</v>
      </c>
      <c r="D42" s="33" t="s">
        <v>1170</v>
      </c>
      <c r="E42" s="59">
        <v>64200000</v>
      </c>
      <c r="F42" s="31" t="s">
        <v>1181</v>
      </c>
      <c r="G42" s="37" t="s">
        <v>1185</v>
      </c>
      <c r="H42" s="10" t="s">
        <v>560</v>
      </c>
      <c r="I42" s="48"/>
      <c r="J42" s="24">
        <v>43410</v>
      </c>
      <c r="K42" s="10" t="s">
        <v>1182</v>
      </c>
      <c r="L42" s="32">
        <v>124080</v>
      </c>
      <c r="M42" s="32">
        <v>31020</v>
      </c>
      <c r="N42" s="32">
        <v>155100</v>
      </c>
      <c r="O42" s="48"/>
      <c r="P42" s="48"/>
      <c r="Q42" s="48"/>
      <c r="R42" s="48"/>
    </row>
    <row r="43" spans="1:19" ht="97.5" x14ac:dyDescent="0.2">
      <c r="A43" s="14">
        <v>37</v>
      </c>
      <c r="B43" s="30" t="s">
        <v>1203</v>
      </c>
      <c r="C43" s="47" t="s">
        <v>1200</v>
      </c>
      <c r="D43" s="33" t="s">
        <v>1171</v>
      </c>
      <c r="E43" s="59">
        <v>30192000</v>
      </c>
      <c r="F43" s="31" t="s">
        <v>1211</v>
      </c>
      <c r="G43" s="37" t="s">
        <v>1202</v>
      </c>
      <c r="H43" s="10" t="s">
        <v>656</v>
      </c>
      <c r="I43" s="48"/>
      <c r="J43" s="24">
        <v>43417</v>
      </c>
      <c r="K43" s="10" t="s">
        <v>1201</v>
      </c>
      <c r="L43" s="32">
        <v>115140</v>
      </c>
      <c r="M43" s="32">
        <v>28785</v>
      </c>
      <c r="N43" s="32">
        <v>143925</v>
      </c>
      <c r="O43" s="48"/>
      <c r="P43" s="48"/>
      <c r="Q43" s="48"/>
      <c r="R43" s="48"/>
    </row>
    <row r="44" spans="1:19" ht="39" x14ac:dyDescent="0.2">
      <c r="A44" s="14">
        <v>38</v>
      </c>
      <c r="B44" s="30" t="s">
        <v>1213</v>
      </c>
      <c r="C44" s="47" t="s">
        <v>1209</v>
      </c>
      <c r="D44" s="33" t="s">
        <v>1172</v>
      </c>
      <c r="E44" s="59">
        <v>79700000</v>
      </c>
      <c r="F44" s="31" t="s">
        <v>307</v>
      </c>
      <c r="G44" s="37" t="s">
        <v>1205</v>
      </c>
      <c r="H44" s="10" t="s">
        <v>1214</v>
      </c>
      <c r="I44" s="48"/>
      <c r="J44" s="24">
        <v>43419</v>
      </c>
      <c r="K44" s="10" t="s">
        <v>1208</v>
      </c>
      <c r="L44" s="32">
        <v>372771</v>
      </c>
      <c r="M44" s="32">
        <v>93192.75</v>
      </c>
      <c r="N44" s="32">
        <v>465963.75</v>
      </c>
      <c r="O44" s="48"/>
      <c r="P44" s="48"/>
      <c r="Q44" s="48"/>
      <c r="R44" s="48"/>
    </row>
    <row r="45" spans="1:19" ht="117" x14ac:dyDescent="0.2">
      <c r="A45" s="14">
        <v>39</v>
      </c>
      <c r="B45" s="30" t="s">
        <v>1203</v>
      </c>
      <c r="C45" s="47" t="s">
        <v>1210</v>
      </c>
      <c r="D45" s="33" t="s">
        <v>1173</v>
      </c>
      <c r="E45" s="59">
        <v>30192000</v>
      </c>
      <c r="F45" s="31" t="s">
        <v>1211</v>
      </c>
      <c r="G45" s="37" t="s">
        <v>1204</v>
      </c>
      <c r="H45" s="10" t="s">
        <v>1212</v>
      </c>
      <c r="I45" s="48"/>
      <c r="J45" s="24">
        <v>43431</v>
      </c>
      <c r="K45" s="10" t="s">
        <v>1207</v>
      </c>
      <c r="L45" s="32">
        <v>122322.91</v>
      </c>
      <c r="M45" s="32">
        <v>30580.73</v>
      </c>
      <c r="N45" s="32">
        <v>152903.64000000001</v>
      </c>
      <c r="O45" s="48"/>
      <c r="P45" s="48"/>
      <c r="Q45" s="48"/>
      <c r="R45" s="48"/>
    </row>
    <row r="46" spans="1:19" ht="68.25" x14ac:dyDescent="0.2">
      <c r="A46" s="14">
        <v>40</v>
      </c>
      <c r="B46" s="30" t="s">
        <v>1215</v>
      </c>
      <c r="C46" s="47" t="s">
        <v>1219</v>
      </c>
      <c r="D46" s="33" t="s">
        <v>1174</v>
      </c>
      <c r="E46" s="59">
        <v>33760000</v>
      </c>
      <c r="F46" s="31" t="s">
        <v>1223</v>
      </c>
      <c r="G46" s="37" t="s">
        <v>1216</v>
      </c>
      <c r="H46" s="10" t="s">
        <v>1224</v>
      </c>
      <c r="I46" s="48"/>
      <c r="J46" s="24">
        <v>43441</v>
      </c>
      <c r="K46" s="10" t="s">
        <v>1221</v>
      </c>
      <c r="L46" s="32">
        <v>55680</v>
      </c>
      <c r="M46" s="32">
        <f>SUM(L46*0.25)</f>
        <v>13920</v>
      </c>
      <c r="N46" s="32">
        <f>SUM(L46+M46)</f>
        <v>69600</v>
      </c>
      <c r="O46" s="48"/>
      <c r="P46" s="48"/>
      <c r="Q46" s="48"/>
      <c r="R46" s="48"/>
    </row>
    <row r="47" spans="1:19" ht="39" x14ac:dyDescent="0.2">
      <c r="A47" s="14">
        <v>41</v>
      </c>
      <c r="B47" s="30" t="s">
        <v>540</v>
      </c>
      <c r="C47" s="47" t="s">
        <v>1218</v>
      </c>
      <c r="D47" s="33" t="s">
        <v>1175</v>
      </c>
      <c r="E47" s="59">
        <v>90910000</v>
      </c>
      <c r="F47" s="31" t="s">
        <v>541</v>
      </c>
      <c r="G47" s="37" t="s">
        <v>1217</v>
      </c>
      <c r="H47" s="10" t="s">
        <v>1220</v>
      </c>
      <c r="I47" s="48"/>
      <c r="J47" s="24">
        <v>43465</v>
      </c>
      <c r="K47" s="10" t="s">
        <v>1222</v>
      </c>
      <c r="L47" s="32">
        <v>15741.26</v>
      </c>
      <c r="M47" s="32">
        <v>3935.32</v>
      </c>
      <c r="N47" s="32">
        <v>19676.580000000002</v>
      </c>
      <c r="O47" s="48"/>
      <c r="P47" s="48"/>
      <c r="Q47" s="48"/>
      <c r="R47" s="48"/>
      <c r="S47" s="77"/>
    </row>
    <row r="50" spans="16:16" x14ac:dyDescent="0.2">
      <c r="P50" s="84"/>
    </row>
  </sheetData>
  <mergeCells count="1">
    <mergeCell ref="A3:R3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Registar OS MZ</vt:lpstr>
      <vt:lpstr>Registar UG temeljem OS MZ</vt:lpstr>
      <vt:lpstr>Registar UG</vt:lpstr>
      <vt:lpstr>Registar JEDNOSTAVNA NABAVA</vt:lpstr>
      <vt:lpstr>Registar UG temeljem OS SDUSJN</vt:lpstr>
      <vt:lpstr>'Registar JEDNOSTAVNA NABAVA'!Podrucje_ispisa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Zalukar Nina</dc:creator>
  <cp:lastModifiedBy>Kačić Veža Vedrana</cp:lastModifiedBy>
  <cp:lastPrinted>2019-06-21T11:39:19Z</cp:lastPrinted>
  <dcterms:created xsi:type="dcterms:W3CDTF">2018-05-04T11:59:04Z</dcterms:created>
  <dcterms:modified xsi:type="dcterms:W3CDTF">2020-05-25T05:18:35Z</dcterms:modified>
</cp:coreProperties>
</file>